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2356" windowHeight="6288" activeTab="0"/>
  </bookViews>
  <sheets>
    <sheet name="dal 2016" sheetId="1" r:id="rId1"/>
    <sheet name="storico ante 2016" sheetId="2" r:id="rId2"/>
  </sheets>
  <externalReferences>
    <externalReference r:id="rId5"/>
    <externalReference r:id="rId6"/>
    <externalReference r:id="rId7"/>
    <externalReference r:id="rId8"/>
  </externalReferences>
  <definedNames>
    <definedName name="AZZERA_GIORNO">#REF!</definedName>
    <definedName name="coef1">#REF!</definedName>
    <definedName name="coef2">#REF!</definedName>
    <definedName name="coef3">#REF!</definedName>
    <definedName name="coef4">#REF!</definedName>
    <definedName name="coef5">#REF!</definedName>
    <definedName name="coef6">#REF!</definedName>
    <definedName name="coef7">#REF!</definedName>
    <definedName name="coef8">#REF!</definedName>
    <definedName name="coef9">#REF!</definedName>
    <definedName name="ese">#REF!</definedName>
    <definedName name="Fattore">'[1]GM5'!$A$1</definedName>
    <definedName name="gg">#REF!</definedName>
    <definedName name="GRADI">#REF!</definedName>
    <definedName name="REGISTRA_GRADOGIORNO">#REF!</definedName>
    <definedName name="RIGA1">#REF!</definedName>
    <definedName name="rigascr">#REF!</definedName>
  </definedNames>
  <calcPr fullCalcOnLoad="1"/>
</workbook>
</file>

<file path=xl/sharedStrings.xml><?xml version="1.0" encoding="utf-8"?>
<sst xmlns="http://schemas.openxmlformats.org/spreadsheetml/2006/main" count="341" uniqueCount="68">
  <si>
    <t>COMPOSIZIONE PERCENTUALE DEL PREZZO DELL'ENERGIA ELETTRICA PER UN CONSUMATORE DOMESTICO TIPO</t>
  </si>
  <si>
    <t>Condizioni economiche di fornitura per una famiglia con 3 kW di potenza impegnata e 2.700 kWh di consumo annuo</t>
  </si>
  <si>
    <t>cent€/kWh</t>
  </si>
  <si>
    <t>perc. su tot.</t>
  </si>
  <si>
    <t>Imposte</t>
  </si>
  <si>
    <t>Totale al lordo delle imposte</t>
  </si>
  <si>
    <t>Costi di rete e di misura</t>
  </si>
  <si>
    <t>Oneri generali di sistema</t>
  </si>
  <si>
    <t>PED</t>
  </si>
  <si>
    <t>Commercializzazione</t>
  </si>
  <si>
    <t>UC1</t>
  </si>
  <si>
    <t>UC1+PPE</t>
  </si>
  <si>
    <t>PED (prezzo energia + prezzo dispacciamento + perequazione)</t>
  </si>
  <si>
    <t>I trimestre 2008</t>
  </si>
  <si>
    <t>II trimestre 2008</t>
  </si>
  <si>
    <t>III trimestre 2008</t>
  </si>
  <si>
    <t>IV trimestre 2008</t>
  </si>
  <si>
    <t>I trimestre 2009</t>
  </si>
  <si>
    <t>II trimestre 2009</t>
  </si>
  <si>
    <t>III trimestre 2009</t>
  </si>
  <si>
    <t>IV trimestre 2009</t>
  </si>
  <si>
    <t>I trimestre 2010</t>
  </si>
  <si>
    <t>II trimestre 2010</t>
  </si>
  <si>
    <t>III trimestre 2010</t>
  </si>
  <si>
    <t>IV trimestre 2010</t>
  </si>
  <si>
    <t>I trimestre 2011</t>
  </si>
  <si>
    <t>II trimestre 2011</t>
  </si>
  <si>
    <t>IV trimestre 2011</t>
  </si>
  <si>
    <t>I trimestre 2012</t>
  </si>
  <si>
    <t>II trimestre - aprile</t>
  </si>
  <si>
    <t>II trimestre - maggio e giugno</t>
  </si>
  <si>
    <t>III trimestre</t>
  </si>
  <si>
    <t>IV trimestre</t>
  </si>
  <si>
    <t>I trimestre</t>
  </si>
  <si>
    <t>PED (prezzo energia + prezzo dispacciamento)+ PPE (perequazione)</t>
  </si>
  <si>
    <t>II trimestre</t>
  </si>
  <si>
    <t>PED (prezzo energia + dispacciamento) + PPE (perequazione)</t>
  </si>
  <si>
    <t>commercializzazione</t>
  </si>
  <si>
    <t>I trimestre 2015</t>
  </si>
  <si>
    <t>III trimestre 2015</t>
  </si>
  <si>
    <t>IV trimestre 2015</t>
  </si>
  <si>
    <t>Spesa per il trasporto e la gestione del contatore</t>
  </si>
  <si>
    <t>Approvvigionamento energia</t>
  </si>
  <si>
    <t>c€/kWh</t>
  </si>
  <si>
    <t>Spesa per la materia energia</t>
  </si>
  <si>
    <t>Spesa per oneri di sistema</t>
  </si>
  <si>
    <t>Totale</t>
  </si>
  <si>
    <t>Commercializzazione al dettaglio</t>
  </si>
  <si>
    <t>I 2016</t>
  </si>
  <si>
    <t>II 2016</t>
  </si>
  <si>
    <t>III 2016</t>
  </si>
  <si>
    <t>IV 2016</t>
  </si>
  <si>
    <t>I 2017</t>
  </si>
  <si>
    <t>II 2017</t>
  </si>
  <si>
    <t>III 2017</t>
  </si>
  <si>
    <t>IV 2017</t>
  </si>
  <si>
    <t>I 2018</t>
  </si>
  <si>
    <t>II 2018</t>
  </si>
  <si>
    <t>III2018</t>
  </si>
  <si>
    <t>IV 2018</t>
  </si>
  <si>
    <t>I 2019</t>
  </si>
  <si>
    <t>II 2019</t>
  </si>
  <si>
    <t>III 2019</t>
  </si>
  <si>
    <t>IV 2019</t>
  </si>
  <si>
    <t>I 2020</t>
  </si>
  <si>
    <t>II 2020</t>
  </si>
  <si>
    <t>III 2020</t>
  </si>
  <si>
    <t>IV 2020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</si>
</sst>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&quot;L.&quot;\ * #,##0_-;\-&quot;L.&quot;\ * #,##0_-;_-&quot;L.&quot;\ * &quot;-&quot;_-;_-@_-"/>
    <numFmt numFmtId="179" formatCode="_-&quot;L.&quot;\ * #,##0.00_-;\-&quot;L.&quot;\ * #,##0.00_-;_-&quot;L.&quot;\ * &quot;-&quot;??_-;_-@_-"/>
    <numFmt numFmtId="180" formatCode="0.0"/>
    <numFmt numFmtId="181" formatCode="0.0%"/>
    <numFmt numFmtId="182" formatCode="_-* #,##0.0_-;\-* #,##0.0_-;_-* &quot;-&quot;_-;_-@_-"/>
    <numFmt numFmtId="183" formatCode="_-* #,##0.00_-;\-* #,##0.00_-;_-* &quot;-&quot;_-;_-@_-"/>
    <numFmt numFmtId="184" formatCode="0.0000"/>
    <numFmt numFmtId="185" formatCode="0.000"/>
    <numFmt numFmtId="186" formatCode="#,##0.0"/>
    <numFmt numFmtId="187" formatCode="_-* #,##0.000_-;\-* #,##0.000_-;_-* &quot;-&quot;_-;_-@_-"/>
    <numFmt numFmtId="188" formatCode="0.0000%"/>
    <numFmt numFmtId="189" formatCode="_-* #,##0.0_-;\-* #,##0.0_-;_-* &quot;-&quot;?_-;_-@_-"/>
    <numFmt numFmtId="190" formatCode="_(* #,##0_);_(* \(#,##0\);_(* &quot;-&quot;_);_(@_)"/>
    <numFmt numFmtId="191" formatCode="_-* #,##0.00_-;\-* #,##0.00_-;_-* &quot;-&quot;?_-;_-@_-"/>
    <numFmt numFmtId="192" formatCode="_-[$€-2]\ * #,##0.00_-;\-[$€-2]\ * #,##0.00_-;_-[$€-2]\ * &quot;-&quot;??_-"/>
    <numFmt numFmtId="193" formatCode="#,##0.0000"/>
    <numFmt numFmtId="194" formatCode="#,##0_ ;\-#,##0\ "/>
    <numFmt numFmtId="195" formatCode="#,##0.0_ ;\-#,##0.0\ "/>
    <numFmt numFmtId="196" formatCode="mmm\ yy"/>
    <numFmt numFmtId="197" formatCode="_-* #,##0.0_-;\-* #,##0.0_-;_-* &quot;-&quot;??_-;_-@_-"/>
    <numFmt numFmtId="198" formatCode="_-* #,##0_-;\-* #,##0_-;_-* &quot;-&quot;??_-;_-@_-"/>
    <numFmt numFmtId="199" formatCode="#,##0.000"/>
    <numFmt numFmtId="200" formatCode="_-* #,##0.000_-;\-* #,##0.000_-;_-* &quot;-&quot;??_-;_-@_-"/>
    <numFmt numFmtId="201" formatCode="_-* #,##0.0000_-;\-* #,##0.0000_-;_-* &quot;-&quot;??_-;_-@_-"/>
    <numFmt numFmtId="202" formatCode="mmm\-yyyy"/>
    <numFmt numFmtId="203" formatCode="0.00000"/>
    <numFmt numFmtId="204" formatCode="0.000000"/>
    <numFmt numFmtId="205" formatCode="#,##0.00_ ;\-#,##0.00\ "/>
    <numFmt numFmtId="206" formatCode="#,##0.0000_ ;\-#,##0.0000\ "/>
    <numFmt numFmtId="207" formatCode="_-* #,##0.0000_-;\-* #,##0.0000_-;_-* &quot;-&quot;????_-;_-@_-"/>
    <numFmt numFmtId="208" formatCode="0.00000000"/>
    <numFmt numFmtId="209" formatCode="0.0000000"/>
    <numFmt numFmtId="210" formatCode="0.000%"/>
    <numFmt numFmtId="211" formatCode="0.00000%"/>
    <numFmt numFmtId="212" formatCode="&quot;Sì&quot;;&quot;Sì&quot;;&quot;No&quot;"/>
    <numFmt numFmtId="213" formatCode="&quot;Vero&quot;;&quot;Vero&quot;;&quot;Falso&quot;"/>
    <numFmt numFmtId="214" formatCode="&quot;Attivo&quot;;&quot;Attivo&quot;;&quot;Inattivo&quot;"/>
    <numFmt numFmtId="215" formatCode="[$€-2]\ #.##000_);[Red]\([$€-2]\ #.##000\)"/>
    <numFmt numFmtId="216" formatCode="_-* #,##0.0000\ _€_-;\-* #,##0.0000\ _€_-;_-* &quot;-&quot;????\ _€_-;_-@_-"/>
  </numFmts>
  <fonts count="67">
    <font>
      <sz val="9"/>
      <name val="Arial"/>
      <family val="2"/>
    </font>
    <font>
      <sz val="10"/>
      <name val="Arial"/>
      <family val="0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b/>
      <sz val="9"/>
      <color indexed="10"/>
      <name val="Arial"/>
      <family val="2"/>
    </font>
    <font>
      <sz val="10"/>
      <color indexed="8"/>
      <name val="Calibri"/>
      <family val="0"/>
    </font>
    <font>
      <sz val="4.75"/>
      <color indexed="8"/>
      <name val="Arial"/>
      <family val="0"/>
    </font>
    <font>
      <sz val="8"/>
      <color indexed="8"/>
      <name val="Arial"/>
      <family val="0"/>
    </font>
    <font>
      <sz val="5"/>
      <color indexed="8"/>
      <name val="Arial"/>
      <family val="0"/>
    </font>
    <font>
      <sz val="8.25"/>
      <color indexed="8"/>
      <name val="Arial"/>
      <family val="0"/>
    </font>
    <font>
      <sz val="5.75"/>
      <color indexed="8"/>
      <name val="Arial"/>
      <family val="0"/>
    </font>
    <font>
      <sz val="9"/>
      <color indexed="8"/>
      <name val="Calibri"/>
      <family val="0"/>
    </font>
    <font>
      <sz val="8"/>
      <color indexed="8"/>
      <name val="Calibri"/>
      <family val="0"/>
    </font>
    <font>
      <b/>
      <sz val="10"/>
      <color indexed="9"/>
      <name val="Calibri"/>
      <family val="0"/>
    </font>
    <font>
      <b/>
      <sz val="11"/>
      <color indexed="9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1"/>
      <color indexed="8"/>
      <name val="Calibri"/>
      <family val="2"/>
    </font>
    <font>
      <b/>
      <sz val="18"/>
      <color indexed="8"/>
      <name val="Calibri"/>
      <family val="0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b/>
      <sz val="8.25"/>
      <color indexed="8"/>
      <name val="Arial"/>
      <family val="0"/>
    </font>
    <font>
      <b/>
      <sz val="10.5"/>
      <color indexed="8"/>
      <name val="Arial"/>
      <family val="0"/>
    </font>
    <font>
      <b/>
      <sz val="8.5"/>
      <color indexed="8"/>
      <name val="Arial"/>
      <family val="0"/>
    </font>
    <font>
      <b/>
      <sz val="12"/>
      <color indexed="8"/>
      <name val="Arial"/>
      <family val="0"/>
    </font>
    <font>
      <b/>
      <sz val="9.25"/>
      <color indexed="8"/>
      <name val="Arial"/>
      <family val="0"/>
    </font>
    <font>
      <sz val="10"/>
      <color indexed="9"/>
      <name val="Calibri"/>
      <family val="0"/>
    </font>
    <font>
      <b/>
      <sz val="14"/>
      <color indexed="8"/>
      <name val="Calibri"/>
      <family val="0"/>
    </font>
    <font>
      <b/>
      <sz val="12"/>
      <color indexed="8"/>
      <name val="Calibri"/>
      <family val="0"/>
    </font>
    <font>
      <sz val="9"/>
      <color indexed="9"/>
      <name val="Calibri"/>
      <family val="0"/>
    </font>
    <font>
      <sz val="8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1" applyNumberFormat="0" applyAlignment="0" applyProtection="0"/>
    <xf numFmtId="0" fontId="52" fillId="0" borderId="2" applyNumberFormat="0" applyFill="0" applyAlignment="0" applyProtection="0"/>
    <xf numFmtId="0" fontId="53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192" fontId="1" fillId="0" borderId="0" applyFont="0" applyFill="0" applyBorder="0" applyAlignment="0" applyProtection="0"/>
    <xf numFmtId="0" fontId="54" fillId="28" borderId="1" applyNumberFormat="0" applyAlignment="0" applyProtection="0"/>
    <xf numFmtId="165" fontId="1" fillId="0" borderId="0" applyFont="0" applyFill="0" applyBorder="0" applyAlignment="0" applyProtection="0"/>
    <xf numFmtId="190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56" fillId="20" borderId="5" applyNumberFormat="0" applyAlignment="0" applyProtection="0"/>
    <xf numFmtId="9" fontId="1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31" borderId="0" applyNumberFormat="0" applyBorder="0" applyAlignment="0" applyProtection="0"/>
    <xf numFmtId="0" fontId="65" fillId="32" borderId="0" applyNumberFormat="0" applyBorder="0" applyAlignment="0" applyProtection="0"/>
    <xf numFmtId="179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78" fontId="1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6" fillId="0" borderId="0" xfId="0" applyFont="1" applyAlignment="1">
      <alignment/>
    </xf>
    <xf numFmtId="17" fontId="6" fillId="0" borderId="0" xfId="0" applyNumberFormat="1" applyFont="1" applyAlignment="1">
      <alignment horizontal="center" wrapText="1"/>
    </xf>
    <xf numFmtId="0" fontId="6" fillId="0" borderId="0" xfId="0" applyNumberFormat="1" applyFont="1" applyAlignment="1">
      <alignment horizontal="center" wrapText="1"/>
    </xf>
    <xf numFmtId="0" fontId="7" fillId="0" borderId="0" xfId="0" applyFont="1" applyAlignment="1">
      <alignment/>
    </xf>
    <xf numFmtId="180" fontId="0" fillId="0" borderId="0" xfId="0" applyNumberFormat="1" applyAlignment="1">
      <alignment/>
    </xf>
    <xf numFmtId="0" fontId="0" fillId="0" borderId="0" xfId="50">
      <alignment/>
      <protection/>
    </xf>
    <xf numFmtId="2" fontId="0" fillId="0" borderId="0" xfId="50" applyNumberFormat="1">
      <alignment/>
      <protection/>
    </xf>
    <xf numFmtId="2" fontId="6" fillId="0" borderId="0" xfId="0" applyNumberFormat="1" applyFont="1" applyAlignment="1">
      <alignment/>
    </xf>
    <xf numFmtId="2" fontId="0" fillId="0" borderId="0" xfId="50" applyNumberFormat="1" applyFont="1">
      <alignment/>
      <protection/>
    </xf>
    <xf numFmtId="184" fontId="0" fillId="0" borderId="0" xfId="0" applyNumberFormat="1" applyAlignment="1">
      <alignment/>
    </xf>
    <xf numFmtId="185" fontId="6" fillId="0" borderId="0" xfId="0" applyNumberFormat="1" applyFont="1" applyAlignment="1">
      <alignment/>
    </xf>
    <xf numFmtId="2" fontId="0" fillId="0" borderId="0" xfId="0" applyNumberFormat="1" applyAlignment="1">
      <alignment/>
    </xf>
    <xf numFmtId="184" fontId="0" fillId="0" borderId="0" xfId="50" applyNumberFormat="1">
      <alignment/>
      <protection/>
    </xf>
    <xf numFmtId="185" fontId="0" fillId="0" borderId="0" xfId="0" applyNumberFormat="1" applyAlignment="1">
      <alignment/>
    </xf>
    <xf numFmtId="184" fontId="0" fillId="0" borderId="0" xfId="50" applyNumberFormat="1" applyFont="1">
      <alignment/>
      <protection/>
    </xf>
    <xf numFmtId="180" fontId="0" fillId="0" borderId="0" xfId="0" applyNumberFormat="1" applyFont="1" applyAlignment="1">
      <alignment/>
    </xf>
    <xf numFmtId="184" fontId="0" fillId="0" borderId="0" xfId="0" applyNumberFormat="1" applyFont="1" applyAlignment="1">
      <alignment/>
    </xf>
    <xf numFmtId="185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80" fontId="0" fillId="0" borderId="0" xfId="0" applyNumberFormat="1" applyFont="1" applyAlignment="1">
      <alignment/>
    </xf>
    <xf numFmtId="2" fontId="0" fillId="0" borderId="0" xfId="50" applyNumberFormat="1" applyFont="1">
      <alignment/>
      <protection/>
    </xf>
    <xf numFmtId="0" fontId="0" fillId="0" borderId="0" xfId="0" applyFont="1" applyAlignment="1">
      <alignment/>
    </xf>
    <xf numFmtId="185" fontId="0" fillId="0" borderId="0" xfId="50" applyNumberFormat="1" applyFont="1">
      <alignment/>
      <protection/>
    </xf>
    <xf numFmtId="200" fontId="0" fillId="0" borderId="0" xfId="46" applyNumberFormat="1" applyFont="1" applyAlignment="1">
      <alignment/>
    </xf>
    <xf numFmtId="200" fontId="0" fillId="0" borderId="0" xfId="46" applyNumberFormat="1" applyFont="1" applyAlignment="1">
      <alignment/>
    </xf>
    <xf numFmtId="200" fontId="6" fillId="0" borderId="0" xfId="0" applyNumberFormat="1" applyFont="1" applyAlignment="1">
      <alignment/>
    </xf>
    <xf numFmtId="0" fontId="0" fillId="0" borderId="0" xfId="0" applyFont="1" applyAlignment="1">
      <alignment wrapText="1"/>
    </xf>
    <xf numFmtId="2" fontId="0" fillId="0" borderId="0" xfId="0" applyNumberFormat="1" applyFont="1" applyAlignment="1">
      <alignment/>
    </xf>
    <xf numFmtId="200" fontId="0" fillId="33" borderId="0" xfId="46" applyNumberFormat="1" applyFont="1" applyFill="1" applyAlignment="1">
      <alignment/>
    </xf>
    <xf numFmtId="200" fontId="0" fillId="33" borderId="0" xfId="46" applyNumberFormat="1" applyFont="1" applyFill="1" applyAlignment="1">
      <alignment/>
    </xf>
    <xf numFmtId="200" fontId="6" fillId="33" borderId="0" xfId="0" applyNumberFormat="1" applyFont="1" applyFill="1" applyAlignment="1">
      <alignment/>
    </xf>
    <xf numFmtId="0" fontId="66" fillId="0" borderId="0" xfId="0" applyFont="1" applyAlignment="1">
      <alignment horizontal="center" vertical="center"/>
    </xf>
    <xf numFmtId="0" fontId="63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63" fillId="0" borderId="0" xfId="0" applyFont="1" applyAlignment="1">
      <alignment/>
    </xf>
    <xf numFmtId="201" fontId="0" fillId="0" borderId="0" xfId="46" applyNumberFormat="1" applyFont="1" applyAlignment="1">
      <alignment/>
    </xf>
    <xf numFmtId="201" fontId="0" fillId="0" borderId="0" xfId="0" applyNumberFormat="1" applyAlignment="1">
      <alignment/>
    </xf>
    <xf numFmtId="10" fontId="0" fillId="0" borderId="0" xfId="53" applyNumberFormat="1" applyFont="1" applyAlignment="1">
      <alignment/>
    </xf>
    <xf numFmtId="210" fontId="0" fillId="0" borderId="0" xfId="53" applyNumberFormat="1" applyFont="1" applyAlignment="1">
      <alignment/>
    </xf>
    <xf numFmtId="10" fontId="0" fillId="0" borderId="0" xfId="0" applyNumberFormat="1" applyAlignment="1">
      <alignment/>
    </xf>
    <xf numFmtId="181" fontId="0" fillId="0" borderId="0" xfId="53" applyNumberFormat="1" applyFont="1" applyAlignment="1">
      <alignment/>
    </xf>
    <xf numFmtId="181" fontId="0" fillId="0" borderId="0" xfId="0" applyNumberFormat="1" applyAlignment="1">
      <alignment/>
    </xf>
    <xf numFmtId="165" fontId="0" fillId="0" borderId="0" xfId="46" applyNumberFormat="1" applyFont="1" applyAlignment="1">
      <alignment/>
    </xf>
    <xf numFmtId="165" fontId="0" fillId="0" borderId="0" xfId="0" applyNumberFormat="1" applyAlignment="1">
      <alignment/>
    </xf>
    <xf numFmtId="9" fontId="0" fillId="0" borderId="0" xfId="53" applyFont="1" applyAlignment="1">
      <alignment/>
    </xf>
    <xf numFmtId="165" fontId="0" fillId="0" borderId="0" xfId="46" applyFont="1" applyAlignment="1">
      <alignment/>
    </xf>
    <xf numFmtId="0" fontId="63" fillId="0" borderId="0" xfId="0" applyFont="1" applyAlignment="1">
      <alignment horizontal="center" vertical="center"/>
    </xf>
    <xf numFmtId="17" fontId="6" fillId="0" borderId="0" xfId="0" applyNumberFormat="1" applyFont="1" applyAlignment="1">
      <alignment horizontal="center" wrapText="1"/>
    </xf>
    <xf numFmtId="0" fontId="6" fillId="0" borderId="0" xfId="0" applyNumberFormat="1" applyFont="1" applyAlignment="1">
      <alignment horizontal="center" wrapText="1"/>
    </xf>
    <xf numFmtId="17" fontId="8" fillId="0" borderId="0" xfId="0" applyNumberFormat="1" applyFont="1" applyAlignment="1">
      <alignment horizontal="center" wrapText="1"/>
    </xf>
    <xf numFmtId="0" fontId="8" fillId="0" borderId="0" xfId="0" applyNumberFormat="1" applyFont="1" applyAlignment="1">
      <alignment horizontal="center" wrapText="1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EEM4_generazione_term_&gt;società" xfId="47"/>
    <cellStyle name="Comma [0]" xfId="48"/>
    <cellStyle name="Neutrale" xfId="49"/>
    <cellStyle name="Normale_Intranet Tariffa elettrica media nazionale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Valuta (0)_Composizione tariffa 2004" xfId="65"/>
    <cellStyle name="Currency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IV trimestre 2020
Prezzo lordo = 19,20 c€/kWh</a:t>
            </a:r>
          </a:p>
        </c:rich>
      </c:tx>
      <c:layout>
        <c:manualLayout>
          <c:xMode val="factor"/>
          <c:yMode val="factor"/>
          <c:x val="0.021"/>
          <c:y val="-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"/>
          <c:y val="0.18925"/>
          <c:w val="0.836"/>
          <c:h val="0.7275"/>
        </c:manualLayout>
      </c:layout>
      <c:ofPieChart>
        <c:ofPieType val="bar"/>
        <c:varyColors val="1"/>
        <c:ser>
          <c:idx val="0"/>
          <c:order val="0"/>
          <c:tx>
            <c:strRef>
              <c:f>'dal 2016'!$A$24</c:f>
              <c:strCache>
                <c:ptCount val="1"/>
                <c:pt idx="0">
                  <c:v>IV 2020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7964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FFFFFF"/>
                        </a:solidFill>
                      </a:rPr>
                      <a:t>Approvvigionamento energia
</a:t>
                    </a:r>
                    <a:r>
                      <a:rPr lang="en-US" cap="none" sz="1000" b="1" i="0" u="none" baseline="0">
                        <a:solidFill>
                          <a:srgbClr val="FFFFFF"/>
                        </a:solidFill>
                      </a:rPr>
                      <a:t>[PERCENTUALE]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FFFFFF"/>
                        </a:solidFill>
                      </a:rPr>
                      <a:t>Commercializzazione al dettaglio
</a:t>
                    </a:r>
                    <a:r>
                      <a:rPr lang="en-US" cap="none" sz="1000" b="1" i="0" u="none" baseline="0">
                        <a:solidFill>
                          <a:srgbClr val="FFFFFF"/>
                        </a:solidFill>
                      </a:rPr>
                      <a:t>[PERCENTUALE]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FFFFFF"/>
                        </a:solidFill>
                      </a:rPr>
                      <a:t>Spesa per la materia energia
</a:t>
                    </a:r>
                    <a:r>
                      <a:rPr lang="en-US" cap="none" sz="1000" b="1" i="0" u="none" baseline="0">
                        <a:solidFill>
                          <a:srgbClr val="FFFFFF"/>
                        </a:solidFill>
                      </a:rPr>
                      <a:t>[PERCENTUALE]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'dal 2016'!$B$3:$G$4</c:f>
              <c:multiLvlStrCache/>
            </c:multiLvlStrRef>
          </c:cat>
          <c:val>
            <c:numRef>
              <c:f>'dal 2016'!$B$24:$F$24</c:f>
              <c:numCache/>
            </c:numRef>
          </c:val>
        </c:ser>
        <c:gapWidth val="100"/>
        <c:splitType val="cust"/>
        <c:splitPos val="1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 trimestre 2010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Prezzo </a:t>
            </a: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lordo = 16,26 c€/kWh</a:t>
            </a:r>
          </a:p>
        </c:rich>
      </c:tx>
      <c:layout>
        <c:manualLayout>
          <c:xMode val="factor"/>
          <c:yMode val="factor"/>
          <c:x val="0.018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125"/>
          <c:y val="0.24475"/>
          <c:w val="0.68125"/>
          <c:h val="0.57875"/>
        </c:manualLayout>
      </c:layout>
      <c:ofPieChart>
        <c:ofPieType val="bar"/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ctr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Costi di approvvigiona-mento
62.4%</a:t>
                    </a:r>
                  </a:p>
                </c:rich>
              </c:tx>
              <c:numFmt formatCode="General" sourceLinked="1"/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Costi infrastrutture
16,5%</a:t>
                    </a:r>
                  </a:p>
                </c:rich>
              </c:tx>
              <c:numFmt formatCode="General" sourceLinked="1"/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'storico ante 2016'!$A$203:$A$208</c:f>
              <c:strCache/>
            </c:strRef>
          </c:cat>
          <c:val>
            <c:numRef>
              <c:f>'storico ante 2016'!$B$203:$B$208</c:f>
              <c:numCache/>
            </c:numRef>
          </c:val>
        </c:ser>
        <c:gapWidth val="100"/>
        <c:splitType val="pos"/>
        <c:splitPos val="3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II trimestre 2010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Prezzo </a:t>
            </a: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lordo = 15,76 c€/kWh</a:t>
            </a:r>
          </a:p>
        </c:rich>
      </c:tx>
      <c:layout>
        <c:manualLayout>
          <c:xMode val="factor"/>
          <c:yMode val="factor"/>
          <c:x val="0.018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075"/>
          <c:y val="0.244"/>
          <c:w val="0.684"/>
          <c:h val="0.58"/>
        </c:manualLayout>
      </c:layout>
      <c:ofPieChart>
        <c:ofPieType val="bar"/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ctr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Costi di approvvigiona-mento
60.9%</a:t>
                    </a:r>
                  </a:p>
                </c:rich>
              </c:tx>
              <c:numFmt formatCode="General" sourceLinked="1"/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Costi infrastrutture
16,5%</a:t>
                    </a:r>
                  </a:p>
                </c:rich>
              </c:tx>
              <c:numFmt formatCode="General" sourceLinked="1"/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'storico ante 2016'!$A$230:$A$235</c:f>
              <c:strCache/>
            </c:strRef>
          </c:cat>
          <c:val>
            <c:numRef>
              <c:f>'storico ante 2016'!$B$230:$B$235</c:f>
              <c:numCache/>
            </c:numRef>
          </c:val>
        </c:ser>
        <c:gapWidth val="100"/>
        <c:splitType val="pos"/>
        <c:splitPos val="3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III trimestre 2010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Prezzo </a:t>
            </a: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lordo = 15,68 c€/kWh</a:t>
            </a:r>
          </a:p>
        </c:rich>
      </c:tx>
      <c:layout>
        <c:manualLayout>
          <c:xMode val="factor"/>
          <c:yMode val="factor"/>
          <c:x val="0.0185"/>
          <c:y val="-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05"/>
          <c:y val="0.24325"/>
          <c:w val="0.68475"/>
          <c:h val="0.5835"/>
        </c:manualLayout>
      </c:layout>
      <c:ofPieChart>
        <c:ofPieType val="bar"/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PED
55.9%</a:t>
                    </a:r>
                  </a:p>
                </c:rich>
              </c:tx>
              <c:numFmt formatCode="General" sourceLinked="1"/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Costi di approvvigiona-mento
60.1%</a:t>
                    </a:r>
                  </a:p>
                </c:rich>
              </c:tx>
              <c:numFmt formatCode="0.0%" sourceLinked="0"/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Costi infrastrutture
16,5%</a:t>
                    </a:r>
                  </a:p>
                </c:rich>
              </c:tx>
              <c:numFmt formatCode="0.0%" sourceLinked="0"/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'storico ante 2016'!$A$256:$A$261</c:f>
              <c:strCache/>
            </c:strRef>
          </c:cat>
          <c:val>
            <c:numRef>
              <c:f>'storico ante 2016'!$B$256:$B$261</c:f>
              <c:numCache/>
            </c:numRef>
          </c:val>
        </c:ser>
        <c:gapWidth val="100"/>
        <c:splitType val="pos"/>
        <c:splitPos val="3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IV trimestre 2010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Prezzo </a:t>
            </a: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lordo = 15,59 c€/kWh</a:t>
            </a:r>
          </a:p>
        </c:rich>
      </c:tx>
      <c:layout>
        <c:manualLayout>
          <c:xMode val="factor"/>
          <c:yMode val="factor"/>
          <c:x val="0.0185"/>
          <c:y val="-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"/>
          <c:y val="0.242"/>
          <c:w val="0.68575"/>
          <c:h val="0.58275"/>
        </c:manualLayout>
      </c:layout>
      <c:ofPieChart>
        <c:ofPieType val="bar"/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PED
55.9%</a:t>
                    </a:r>
                  </a:p>
                </c:rich>
              </c:tx>
              <c:numFmt formatCode="General" sourceLinked="1"/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Costi di approvvigiona-mento
59.5%</a:t>
                    </a:r>
                  </a:p>
                </c:rich>
              </c:tx>
              <c:numFmt formatCode="General" sourceLinked="1"/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Costi infrastrutture
16,5%</a:t>
                    </a:r>
                  </a:p>
                </c:rich>
              </c:tx>
              <c:numFmt formatCode="0.0%" sourceLinked="0"/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'storico ante 2016'!$A$285:$A$290</c:f>
              <c:strCache/>
            </c:strRef>
          </c:cat>
          <c:val>
            <c:numRef>
              <c:f>'storico ante 2016'!$B$285:$B$290</c:f>
              <c:numCache/>
            </c:numRef>
          </c:val>
        </c:ser>
        <c:gapWidth val="100"/>
        <c:splitType val="pos"/>
        <c:splitPos val="3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 trimestre 2011</a:t>
            </a:r>
            <a:r>
              <a: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Prezzo 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lordo = 15,57 c€/kWh</a:t>
            </a:r>
          </a:p>
        </c:rich>
      </c:tx>
      <c:layout>
        <c:manualLayout>
          <c:xMode val="factor"/>
          <c:yMode val="factor"/>
          <c:x val="0.019"/>
          <c:y val="-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71"/>
          <c:y val="0.24225"/>
          <c:w val="0.58225"/>
          <c:h val="0.58"/>
        </c:manualLayout>
      </c:layout>
      <c:ofPieChart>
        <c:ofPieType val="bar"/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Costi di 
approvvigiona-
mento
60.16%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'storico ante 2016'!$A$311:$A$315</c:f>
              <c:strCache/>
            </c:strRef>
          </c:cat>
          <c:val>
            <c:numRef>
              <c:f>'storico ante 2016'!$B$311:$B$315</c:f>
              <c:numCache/>
            </c:numRef>
          </c:val>
        </c:ser>
        <c:gapWidth val="100"/>
        <c:splitType val="pos"/>
        <c:splitPos val="2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II trimestre 2011</a:t>
            </a:r>
            <a:r>
              <a: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Prezzo 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lordo = 16,18 c€/kWh</a:t>
            </a:r>
          </a:p>
        </c:rich>
      </c:tx>
      <c:layout>
        <c:manualLayout>
          <c:xMode val="factor"/>
          <c:yMode val="factor"/>
          <c:x val="0.0205"/>
          <c:y val="-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705"/>
          <c:y val="0.2465"/>
          <c:w val="0.58275"/>
          <c:h val="0.576"/>
        </c:manualLayout>
      </c:layout>
      <c:ofPieChart>
        <c:ofPieType val="bar"/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Costi di 
approvvigiona-
mento
58.68%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'storico ante 2016'!$A$337:$A$341</c:f>
              <c:strCache/>
            </c:strRef>
          </c:cat>
          <c:val>
            <c:numRef>
              <c:f>'storico ante 2016'!$B$337:$B$341</c:f>
              <c:numCache/>
            </c:numRef>
          </c:val>
        </c:ser>
        <c:gapWidth val="100"/>
        <c:splitType val="pos"/>
        <c:splitPos val="2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III trimestre 2011</a:t>
            </a:r>
            <a:r>
              <a: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Prezzo 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lordo = 16,49 c€/kWh</a:t>
            </a:r>
          </a:p>
        </c:rich>
      </c:tx>
      <c:layout>
        <c:manualLayout>
          <c:xMode val="factor"/>
          <c:yMode val="factor"/>
          <c:x val="0.019"/>
          <c:y val="-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705"/>
          <c:y val="0.24625"/>
          <c:w val="0.58325"/>
          <c:h val="0.577"/>
        </c:manualLayout>
      </c:layout>
      <c:ofPieChart>
        <c:ofPieType val="bar"/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Costi di 
approvvigiona-
mento
57.68%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'storico ante 2016'!$A$363:$A$367</c:f>
              <c:strCache/>
            </c:strRef>
          </c:cat>
          <c:val>
            <c:numRef>
              <c:f>'storico ante 2016'!$B$363:$B$367</c:f>
              <c:numCache/>
            </c:numRef>
          </c:val>
        </c:ser>
        <c:gapWidth val="100"/>
        <c:splitType val="pos"/>
        <c:splitPos val="2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IV trimestre 2011</a:t>
            </a:r>
            <a:r>
              <a: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Prezzo 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lordo = 16,49 c€/kWh</a:t>
            </a:r>
          </a:p>
        </c:rich>
      </c:tx>
      <c:layout>
        <c:manualLayout>
          <c:xMode val="factor"/>
          <c:yMode val="factor"/>
          <c:x val="0.0205"/>
          <c:y val="-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76"/>
          <c:y val="0.2515"/>
          <c:w val="0.566"/>
          <c:h val="0.5585"/>
        </c:manualLayout>
      </c:layout>
      <c:ofPieChart>
        <c:ofPieType val="bar"/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Costi di 
approvvigiona-
mento
57.20%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'storico ante 2016'!$A$391:$A$395</c:f>
              <c:strCache/>
            </c:strRef>
          </c:cat>
          <c:val>
            <c:numRef>
              <c:f>'storico ante 2016'!$B$391:$B$395</c:f>
              <c:numCache/>
            </c:numRef>
          </c:val>
        </c:ser>
        <c:gapWidth val="100"/>
        <c:splitType val="pos"/>
        <c:splitPos val="2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 trimestre 2012</a:t>
            </a:r>
            <a:r>
              <a: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Prezzo 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lordo = 17,31 c€/kWh</a:t>
            </a:r>
          </a:p>
        </c:rich>
      </c:tx>
      <c:layout>
        <c:manualLayout>
          <c:xMode val="factor"/>
          <c:yMode val="factor"/>
          <c:x val="0.0205"/>
          <c:y val="-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76"/>
          <c:y val="0.2515"/>
          <c:w val="0.566"/>
          <c:h val="0.5585"/>
        </c:manualLayout>
      </c:layout>
      <c:ofPieChart>
        <c:ofPieType val="bar"/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Costi di 
approvvigiona-
mento
57.61%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'storico ante 2016'!$A$420:$A$424</c:f>
              <c:strCache/>
            </c:strRef>
          </c:cat>
          <c:val>
            <c:numRef>
              <c:f>'storico ante 2016'!$B$420:$B$424</c:f>
              <c:numCache/>
            </c:numRef>
          </c:val>
        </c:ser>
        <c:gapWidth val="100"/>
        <c:splitType val="pos"/>
        <c:splitPos val="2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II trimestre 2012</a:t>
            </a:r>
            <a:r>
              <a: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Prezzo 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lordo = 19,09 c€/kWh</a:t>
            </a:r>
          </a:p>
        </c:rich>
      </c:tx>
      <c:layout>
        <c:manualLayout>
          <c:xMode val="factor"/>
          <c:yMode val="factor"/>
          <c:x val="0.01875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7675"/>
          <c:y val="0.2525"/>
          <c:w val="0.566"/>
          <c:h val="0.5605"/>
        </c:manualLayout>
      </c:layout>
      <c:ofPieChart>
        <c:ofPieType val="bar"/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Costi di 
approvvigiona-
mento
57.05%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'storico ante 2016'!$A$447:$A$451</c:f>
              <c:strCache/>
            </c:strRef>
          </c:cat>
          <c:val>
            <c:numRef>
              <c:f>'storico ante 2016'!$B$447:$B$451</c:f>
              <c:numCache/>
            </c:numRef>
          </c:val>
        </c:ser>
        <c:gapWidth val="100"/>
        <c:splitType val="pos"/>
        <c:splitPos val="2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 trimestre 2008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Prezzo lordo = 16,51 c€/kWh</a:t>
            </a:r>
          </a:p>
        </c:rich>
      </c:tx>
      <c:layout>
        <c:manualLayout>
          <c:xMode val="factor"/>
          <c:yMode val="factor"/>
          <c:x val="0.00975"/>
          <c:y val="-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875"/>
          <c:y val="0.244"/>
          <c:w val="0.7105"/>
          <c:h val="0.572"/>
        </c:manualLayout>
      </c:layout>
      <c:ofPieChart>
        <c:ofPieType val="bar"/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ctr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Costi di approvvigiona-mento
61.6%</a:t>
                    </a:r>
                  </a:p>
                </c:rich>
              </c:tx>
              <c:numFmt formatCode="General" sourceLinked="1"/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Costi infrastrutture
16,5%</a:t>
                    </a:r>
                  </a:p>
                </c:rich>
              </c:tx>
              <c:numFmt formatCode="General" sourceLinked="1"/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'storico ante 2016'!$A$8:$A$13</c:f>
              <c:strCache/>
            </c:strRef>
          </c:cat>
          <c:val>
            <c:numRef>
              <c:f>'storico ante 2016'!$B$8:$B$13</c:f>
              <c:numCache/>
            </c:numRef>
          </c:val>
        </c:ser>
        <c:gapWidth val="100"/>
        <c:splitType val="pos"/>
        <c:splitPos val="3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II trimestre 2012 - maggio e giugno</a:t>
            </a:r>
            <a:r>
              <a: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Prezzo 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lordo = 19,09 c€/kWh</a:t>
            </a:r>
          </a:p>
        </c:rich>
      </c:tx>
      <c:layout>
        <c:manualLayout>
          <c:xMode val="factor"/>
          <c:yMode val="factor"/>
          <c:x val="0.02975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765"/>
          <c:y val="0.2525"/>
          <c:w val="0.56675"/>
          <c:h val="0.56125"/>
        </c:manualLayout>
      </c:layout>
      <c:ofPieChart>
        <c:ofPieType val="bar"/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Costi di 
approvvigiona-
mento
57.05%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'storico ante 2016'!$A$473:$A$477</c:f>
              <c:strCache/>
            </c:strRef>
          </c:cat>
          <c:val>
            <c:numRef>
              <c:f>'storico ante 2016'!$B$473:$B$477</c:f>
              <c:numCache/>
            </c:numRef>
          </c:val>
        </c:ser>
        <c:gapWidth val="100"/>
        <c:splitType val="pos"/>
        <c:splitPos val="2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III trimestre 2012</a:t>
            </a:r>
            <a:r>
              <a: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Prezzo 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lordo = 19,13 c€/kWh</a:t>
            </a:r>
          </a:p>
        </c:rich>
      </c:tx>
      <c:layout>
        <c:manualLayout>
          <c:xMode val="factor"/>
          <c:yMode val="factor"/>
          <c:x val="0.01875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75"/>
          <c:y val="0.2525"/>
          <c:w val="0.568"/>
          <c:h val="0.561"/>
        </c:manualLayout>
      </c:layout>
      <c:ofPieChart>
        <c:ofPieType val="bar"/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Costi di 
approvvigiona-
mento
56.81%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'storico ante 2016'!$A$502:$A$506</c:f>
              <c:strCache/>
            </c:strRef>
          </c:cat>
          <c:val>
            <c:numRef>
              <c:f>'storico ante 2016'!$B$502:$B$506</c:f>
              <c:numCache/>
            </c:numRef>
          </c:val>
        </c:ser>
        <c:gapWidth val="100"/>
        <c:splitType val="pos"/>
        <c:splitPos val="2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IV trimestre 2012</a:t>
            </a:r>
            <a:r>
              <a: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Prezzo 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lordo = 19,40 c€/kWh</a:t>
            </a:r>
          </a:p>
        </c:rich>
      </c:tx>
      <c:layout>
        <c:manualLayout>
          <c:xMode val="factor"/>
          <c:yMode val="factor"/>
          <c:x val="0.01875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7625"/>
          <c:y val="0.2515"/>
          <c:w val="0.56625"/>
          <c:h val="0.55825"/>
        </c:manualLayout>
      </c:layout>
      <c:ofPieChart>
        <c:ofPieType val="bar"/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Costi di 
approvvigiona-
mento
56.74%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'storico ante 2016'!$A$529:$A$533</c:f>
              <c:strCache/>
            </c:strRef>
          </c:cat>
          <c:val>
            <c:numRef>
              <c:f>'storico ante 2016'!$B$529:$B$533</c:f>
              <c:numCache/>
            </c:numRef>
          </c:val>
        </c:ser>
        <c:gapWidth val="100"/>
        <c:splitType val="pos"/>
        <c:splitPos val="2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I trimestre 2013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Prezzo lordo = 19,13 c€/kWh</a:t>
            </a:r>
          </a:p>
        </c:rich>
      </c:tx>
      <c:layout>
        <c:manualLayout>
          <c:xMode val="factor"/>
          <c:yMode val="factor"/>
          <c:x val="0.03275"/>
          <c:y val="-0.00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5"/>
          <c:y val="0.252"/>
          <c:w val="0.569"/>
          <c:h val="0.56"/>
        </c:manualLayout>
      </c:layout>
      <c:ofPieChart>
        <c:ofPieType val="bar"/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99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3D69B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2D05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2DCDB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D99694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953735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PED (energia + dispacciamento) + PPE (perequazione)
50.23%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Commercializza-zione
4.03%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FFFFFF"/>
                        </a:solidFill>
                      </a:rPr>
                      <a:t>Approvvigiona-mento e vendita
54.25%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'storico ante 2016'!$A$556:$A$560</c:f>
              <c:strCache/>
            </c:strRef>
          </c:cat>
          <c:val>
            <c:numRef>
              <c:f>'storico ante 2016'!$B$556:$B$560</c:f>
              <c:numCache/>
            </c:numRef>
          </c:val>
        </c:ser>
        <c:gapWidth val="100"/>
        <c:splitType val="pos"/>
        <c:splitPos val="2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II trimestre 2013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Prezzo lordo = 18,94 c€/kWh</a:t>
            </a:r>
          </a:p>
        </c:rich>
      </c:tx>
      <c:layout>
        <c:manualLayout>
          <c:xMode val="factor"/>
          <c:yMode val="factor"/>
          <c:x val="0.03475"/>
          <c:y val="-0.00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5"/>
          <c:y val="0.25025"/>
          <c:w val="0.56875"/>
          <c:h val="0.56425"/>
        </c:manualLayout>
      </c:layout>
      <c:ofPieChart>
        <c:ofPieType val="bar"/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99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3D69B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2D05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2DCDB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D99694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953735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PED (energia + dispacciamento) + PPE (perequazione)
50.23%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Commercializza-zione
4.03%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FFFFFF"/>
                        </a:solidFill>
                      </a:rPr>
                      <a:t>Approvvigiona-mento e vendita
52.76%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'storico ante 2016'!$A$583:$A$587</c:f>
              <c:strCache/>
            </c:strRef>
          </c:cat>
          <c:val>
            <c:numRef>
              <c:f>'storico ante 2016'!$B$583:$B$587</c:f>
              <c:numCache/>
            </c:numRef>
          </c:val>
        </c:ser>
        <c:gapWidth val="100"/>
        <c:splitType val="pos"/>
        <c:splitPos val="2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III trimestre 2013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Prezzo lordo = 19,20 c€/kWh</a:t>
            </a:r>
          </a:p>
        </c:rich>
      </c:tx>
      <c:layout>
        <c:manualLayout>
          <c:xMode val="factor"/>
          <c:yMode val="factor"/>
          <c:x val="0.03475"/>
          <c:y val="-0.00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475"/>
          <c:y val="0.25025"/>
          <c:w val="0.569"/>
          <c:h val="0.56425"/>
        </c:manualLayout>
      </c:layout>
      <c:ofPieChart>
        <c:ofPieType val="bar"/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99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3D69B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2D05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2DCDB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D99694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953735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FFFFFF"/>
                        </a:solidFill>
                      </a:rPr>
                      <a:t>Approvvigiona-mento e vendita
53.28%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'storico ante 2016'!$A$610:$A$614</c:f>
              <c:strCache/>
            </c:strRef>
          </c:cat>
          <c:val>
            <c:numRef>
              <c:f>'storico ante 2016'!$B$610:$B$614</c:f>
              <c:numCache/>
            </c:numRef>
          </c:val>
        </c:ser>
        <c:gapWidth val="100"/>
        <c:splitType val="pos"/>
        <c:splitPos val="2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IV trimestre 2013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Prezzo lordo = 19,05 c€/kWh</a:t>
            </a:r>
          </a:p>
        </c:rich>
      </c:tx>
      <c:layout>
        <c:manualLayout>
          <c:xMode val="factor"/>
          <c:yMode val="factor"/>
          <c:x val="0.03475"/>
          <c:y val="-0.00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475"/>
          <c:y val="0.25025"/>
          <c:w val="0.569"/>
          <c:h val="0.56425"/>
        </c:manualLayout>
      </c:layout>
      <c:ofPieChart>
        <c:ofPieType val="bar"/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99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3D69B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2D05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2DCDB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D99694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953735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FFFFFF"/>
                        </a:solidFill>
                      </a:rPr>
                      <a:t>Approvvigiona-mento e vendita
52.66%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'storico ante 2016'!$A$638:$A$642</c:f>
              <c:strCache/>
            </c:strRef>
          </c:cat>
          <c:val>
            <c:numRef>
              <c:f>'storico ante 2016'!$B$638:$B$642</c:f>
              <c:numCache/>
            </c:numRef>
          </c:val>
        </c:ser>
        <c:gapWidth val="100"/>
        <c:splitType val="pos"/>
        <c:splitPos val="2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I trimestre 2014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Prezzo lordo = 19,19 c€/kWh</a:t>
            </a:r>
          </a:p>
        </c:rich>
      </c:tx>
      <c:layout>
        <c:manualLayout>
          <c:xMode val="factor"/>
          <c:yMode val="factor"/>
          <c:x val="0.03475"/>
          <c:y val="-0.00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475"/>
          <c:y val="0.25025"/>
          <c:w val="0.569"/>
          <c:h val="0.56425"/>
        </c:manualLayout>
      </c:layout>
      <c:ofPieChart>
        <c:ofPieType val="bar"/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99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3D69B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2D05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2DCDB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D99694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953735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FFFFFF"/>
                        </a:solidFill>
                      </a:rPr>
                      <a:t>Approvvigiona-mento e vendita
51.25%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'storico ante 2016'!$A$665:$A$669</c:f>
              <c:strCache/>
            </c:strRef>
          </c:cat>
          <c:val>
            <c:numRef>
              <c:f>'storico ante 2016'!$B$665:$B$669</c:f>
              <c:numCache/>
            </c:numRef>
          </c:val>
        </c:ser>
        <c:gapWidth val="100"/>
        <c:splitType val="pos"/>
        <c:splitPos val="2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II trimestre 2014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Prezzo lordo = 18,98 c€/kWh</a:t>
            </a:r>
          </a:p>
        </c:rich>
      </c:tx>
      <c:layout>
        <c:manualLayout>
          <c:xMode val="factor"/>
          <c:yMode val="factor"/>
          <c:x val="0.03475"/>
          <c:y val="-0.00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475"/>
          <c:y val="0.25025"/>
          <c:w val="0.569"/>
          <c:h val="0.56425"/>
        </c:manualLayout>
      </c:layout>
      <c:ofPieChart>
        <c:ofPieType val="bar"/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99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3D69B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2D05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2DCDB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D99694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953735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FFFFFF"/>
                        </a:solidFill>
                      </a:rPr>
                      <a:t>Approvvigiona-mento e vendita
49.43%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'storico ante 2016'!$A$692:$A$696</c:f>
              <c:strCache/>
            </c:strRef>
          </c:cat>
          <c:val>
            <c:numRef>
              <c:f>'storico ante 2016'!$B$692:$B$696</c:f>
              <c:numCache/>
            </c:numRef>
          </c:val>
        </c:ser>
        <c:gapWidth val="100"/>
        <c:splitType val="pos"/>
        <c:splitPos val="2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III trimestre 2014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Prezzo lordo = 18,98 c€/kWh</a:t>
            </a:r>
          </a:p>
        </c:rich>
      </c:tx>
      <c:layout>
        <c:manualLayout>
          <c:xMode val="factor"/>
          <c:yMode val="factor"/>
          <c:x val="0.03475"/>
          <c:y val="-0.00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475"/>
          <c:y val="0.252"/>
          <c:w val="0.569"/>
          <c:h val="0.56225"/>
        </c:manualLayout>
      </c:layout>
      <c:ofPieChart>
        <c:ofPieType val="bar"/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99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3D69B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2D05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2DCDB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D99694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953735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FFFFFF"/>
                        </a:solidFill>
                      </a:rPr>
                      <a:t>Approvvigiona-mento e vendita
49.25%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'storico ante 2016'!$A$719:$A$723</c:f>
              <c:strCache/>
            </c:strRef>
          </c:cat>
          <c:val>
            <c:numRef>
              <c:f>'storico ante 2016'!$B$719:$B$723</c:f>
              <c:numCache/>
            </c:numRef>
          </c:val>
        </c:ser>
        <c:gapWidth val="100"/>
        <c:splitType val="pos"/>
        <c:splitPos val="2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II trimestre 2008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Prezzo lordo = 17,19 c€/kWh</a:t>
            </a:r>
          </a:p>
        </c:rich>
      </c:tx>
      <c:layout>
        <c:manualLayout>
          <c:xMode val="factor"/>
          <c:yMode val="factor"/>
          <c:x val="0.0117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85"/>
          <c:y val="0.241"/>
          <c:w val="0.711"/>
          <c:h val="0.578"/>
        </c:manualLayout>
      </c:layout>
      <c:ofPieChart>
        <c:ofPieType val="bar"/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ctr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Costi di approvvigiona-mento
64.0%</a:t>
                    </a:r>
                  </a:p>
                </c:rich>
              </c:tx>
              <c:numFmt formatCode="General" sourceLinked="1"/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Costi infrastrutture
16,5%</a:t>
                    </a:r>
                  </a:p>
                </c:rich>
              </c:tx>
              <c:numFmt formatCode="General" sourceLinked="1"/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'storico ante 2016'!$A$30:$A$35</c:f>
              <c:strCache/>
            </c:strRef>
          </c:cat>
          <c:val>
            <c:numRef>
              <c:f>'storico ante 2016'!$B$30:$B$35</c:f>
              <c:numCache/>
            </c:numRef>
          </c:val>
        </c:ser>
        <c:gapWidth val="100"/>
        <c:splitType val="pos"/>
        <c:splitPos val="3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IV trimestre 2014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Prezzo lordo = 19,29 c€/kWh</a:t>
            </a:r>
          </a:p>
        </c:rich>
      </c:tx>
      <c:layout>
        <c:manualLayout>
          <c:xMode val="factor"/>
          <c:yMode val="factor"/>
          <c:x val="0.03475"/>
          <c:y val="-0.00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475"/>
          <c:y val="0.252"/>
          <c:w val="0.569"/>
          <c:h val="0.56225"/>
        </c:manualLayout>
      </c:layout>
      <c:ofPieChart>
        <c:ofPieType val="bar"/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99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3D69B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2D05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2DCDB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D99694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953735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FFFFFF"/>
                        </a:solidFill>
                      </a:rPr>
                      <a:t>Approvvigiona-mento e vendita
49.04%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'storico ante 2016'!$A$746:$A$750</c:f>
              <c:strCache/>
            </c:strRef>
          </c:cat>
          <c:val>
            <c:numRef>
              <c:f>'storico ante 2016'!$B$746:$B$750</c:f>
              <c:numCache/>
            </c:numRef>
          </c:val>
        </c:ser>
        <c:gapWidth val="100"/>
        <c:splitType val="pos"/>
        <c:splitPos val="2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I trimestre 2015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Prezzo lordo = 18,72 c€/kWh</a:t>
            </a:r>
          </a:p>
        </c:rich>
      </c:tx>
      <c:layout>
        <c:manualLayout>
          <c:xMode val="factor"/>
          <c:yMode val="factor"/>
          <c:x val="0.03475"/>
          <c:y val="-0.00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475"/>
          <c:y val="0.24425"/>
          <c:w val="0.569"/>
          <c:h val="0.58025"/>
        </c:manualLayout>
      </c:layout>
      <c:ofPieChart>
        <c:ofPieType val="bar"/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99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3D69B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2D05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2DCDB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D99694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953735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Costi di rete e di misura
17,58%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Imposte
13,40%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commercializzazione
4,76%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FFFFFF"/>
                        </a:solidFill>
                      </a:rPr>
                      <a:t>Approvvigiona-mento e vendita
45,78%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'storico ante 2016'!$A$768:$A$772</c:f>
              <c:strCache/>
            </c:strRef>
          </c:cat>
          <c:val>
            <c:numRef>
              <c:f>'storico ante 2016'!$B$768:$B$772</c:f>
              <c:numCache/>
            </c:numRef>
          </c:val>
        </c:ser>
        <c:gapWidth val="100"/>
        <c:splitType val="pos"/>
        <c:splitPos val="2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III trimestre 2015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Prezzo lordo = 18,52 c€/kWh</a:t>
            </a:r>
          </a:p>
        </c:rich>
      </c:tx>
      <c:layout>
        <c:manualLayout>
          <c:xMode val="factor"/>
          <c:yMode val="factor"/>
          <c:x val="0.0295"/>
          <c:y val="-0.0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5"/>
          <c:y val="0.24425"/>
          <c:w val="0.56875"/>
          <c:h val="0.5775"/>
        </c:manualLayout>
      </c:layout>
      <c:ofPieChart>
        <c:ofPieType val="bar"/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99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3D69B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2D05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2DCDB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D99694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953735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FFFFFF"/>
                        </a:solidFill>
                      </a:rPr>
                      <a:t>Approvvigionamento  e vendita 
44,66%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'storico ante 2016'!$A$768:$A$772</c:f>
              <c:strCache/>
            </c:strRef>
          </c:cat>
          <c:val>
            <c:numRef>
              <c:f>'storico ante 2016'!$B$797:$B$801</c:f>
              <c:numCache/>
            </c:numRef>
          </c:val>
        </c:ser>
        <c:gapWidth val="100"/>
        <c:splitType val="pos"/>
        <c:splitPos val="2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III trimestre 2015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Prezzo lordo = 18,44 c€/kWh</a:t>
            </a:r>
          </a:p>
        </c:rich>
      </c:tx>
      <c:layout>
        <c:manualLayout>
          <c:xMode val="factor"/>
          <c:yMode val="factor"/>
          <c:x val="0.031"/>
          <c:y val="-0.0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475"/>
          <c:y val="0.24425"/>
          <c:w val="0.56725"/>
          <c:h val="0.57725"/>
        </c:manualLayout>
      </c:layout>
      <c:ofPieChart>
        <c:ofPieType val="bar"/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99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3D69B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2D05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2DCDB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D99694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953735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Approvvigionamento  e vendita 
44,66%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'storico ante 2016'!$A$768:$A$772</c:f>
              <c:strCache/>
            </c:strRef>
          </c:cat>
          <c:val>
            <c:numRef>
              <c:f>'storico ante 2016'!$B$825:$B$829</c:f>
              <c:numCache/>
            </c:numRef>
          </c:val>
        </c:ser>
        <c:gapWidth val="100"/>
        <c:splitType val="pos"/>
        <c:splitPos val="2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IV trimestre 2015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Prezzo lordo = 19,07 c€/kWh</a:t>
            </a:r>
          </a:p>
        </c:rich>
      </c:tx>
      <c:layout>
        <c:manualLayout>
          <c:xMode val="factor"/>
          <c:yMode val="factor"/>
          <c:x val="0.0295"/>
          <c:y val="-0.0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5"/>
          <c:y val="0.2445"/>
          <c:w val="0.5685"/>
          <c:h val="0.57725"/>
        </c:manualLayout>
      </c:layout>
      <c:ofPieChart>
        <c:ofPieType val="bar"/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99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3D69B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2D05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2DCDB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D99694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953735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FFFFFF"/>
                        </a:solidFill>
                      </a:rPr>
                      <a:t>Approvvigionamento  e vendita 
44%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'storico ante 2016'!$A$768:$A$772</c:f>
              <c:strCache/>
            </c:strRef>
          </c:cat>
          <c:val>
            <c:numRef>
              <c:f>'storico ante 2016'!$B$856:$B$860</c:f>
              <c:numCache/>
            </c:numRef>
          </c:val>
        </c:ser>
        <c:gapWidth val="100"/>
        <c:splitType val="pos"/>
        <c:splitPos val="2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III trimestre 2008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Prezzo lordo = 17,93 c€/kWh</a:t>
            </a:r>
          </a:p>
        </c:rich>
      </c:tx>
      <c:layout>
        <c:manualLayout>
          <c:xMode val="factor"/>
          <c:yMode val="factor"/>
          <c:x val="0.00975"/>
          <c:y val="-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825"/>
          <c:y val="0.23825"/>
          <c:w val="0.712"/>
          <c:h val="0.586"/>
        </c:manualLayout>
      </c:layout>
      <c:ofPieChart>
        <c:ofPieType val="bar"/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ctr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Costi di approvvigiona-mento
65.1%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Costi infrastrutture
16,5%</a:t>
                    </a:r>
                  </a:p>
                </c:rich>
              </c:tx>
              <c:numFmt formatCode="General" sourceLinked="1"/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'storico ante 2016'!$A$53:$A$58</c:f>
              <c:strCache/>
            </c:strRef>
          </c:cat>
          <c:val>
            <c:numRef>
              <c:f>'storico ante 2016'!$B$53:$B$58</c:f>
              <c:numCache/>
            </c:numRef>
          </c:val>
        </c:ser>
        <c:gapWidth val="100"/>
        <c:splitType val="pos"/>
        <c:splitPos val="3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IV trimestre 2008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Prezzo lordo = 18,07 c€/kWh</a:t>
            </a:r>
          </a:p>
        </c:rich>
      </c:tx>
      <c:layout>
        <c:manualLayout>
          <c:xMode val="factor"/>
          <c:yMode val="factor"/>
          <c:x val="0.01175"/>
          <c:y val="-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8"/>
          <c:y val="0.24475"/>
          <c:w val="0.7125"/>
          <c:h val="0.57525"/>
        </c:manualLayout>
      </c:layout>
      <c:ofPieChart>
        <c:ofPieType val="bar"/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ctr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Costi di approvvigiona-mento
65.8%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Costi infrastrutture
16,5%</a:t>
                    </a:r>
                  </a:p>
                </c:rich>
              </c:tx>
              <c:numFmt formatCode="General" sourceLinked="1"/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'storico ante 2016'!$A$77:$A$82</c:f>
              <c:strCache/>
            </c:strRef>
          </c:cat>
          <c:val>
            <c:numRef>
              <c:f>'storico ante 2016'!$B$77:$B$82</c:f>
              <c:numCache/>
            </c:numRef>
          </c:val>
        </c:ser>
        <c:gapWidth val="100"/>
        <c:splitType val="pos"/>
        <c:splitPos val="3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 trimestre 2009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Prezzo lordo = 17,15 c€/kWh</a:t>
            </a:r>
          </a:p>
        </c:rich>
      </c:tx>
      <c:layout>
        <c:manualLayout>
          <c:xMode val="factor"/>
          <c:yMode val="factor"/>
          <c:x val="0.01175"/>
          <c:y val="-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85"/>
          <c:y val="0.2455"/>
          <c:w val="0.711"/>
          <c:h val="0.57125"/>
        </c:manualLayout>
      </c:layout>
      <c:ofPieChart>
        <c:ofPieType val="bar"/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ctr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Costi di approvvigiona-mento
64.4%</a:t>
                    </a:r>
                  </a:p>
                </c:rich>
              </c:tx>
              <c:numFmt formatCode="General" sourceLinked="1"/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Costi infrastrutture
16,5%</a:t>
                    </a:r>
                  </a:p>
                </c:rich>
              </c:tx>
              <c:numFmt formatCode="General" sourceLinked="1"/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'storico ante 2016'!$A$101:$A$106</c:f>
              <c:strCache/>
            </c:strRef>
          </c:cat>
          <c:val>
            <c:numRef>
              <c:f>'storico ante 2016'!$B$101:$B$106</c:f>
              <c:numCache/>
            </c:numRef>
          </c:val>
        </c:ser>
        <c:gapWidth val="100"/>
        <c:splitType val="pos"/>
        <c:splitPos val="3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II trimestre 2009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Prezzo </a:t>
            </a: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lordo = 16,80 c€/kWh</a:t>
            </a:r>
          </a:p>
        </c:rich>
      </c:tx>
      <c:layout>
        <c:manualLayout>
          <c:xMode val="factor"/>
          <c:yMode val="factor"/>
          <c:x val="0.0155"/>
          <c:y val="-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275"/>
          <c:y val="0.244"/>
          <c:w val="0.69975"/>
          <c:h val="0.58"/>
        </c:manualLayout>
      </c:layout>
      <c:ofPieChart>
        <c:ofPieType val="bar"/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ctr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Costi di approvvigiona-mento
63.8%</a:t>
                    </a:r>
                  </a:p>
                </c:rich>
              </c:tx>
              <c:numFmt formatCode="General" sourceLinked="1"/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Costi infrastrutture
16,5%</a:t>
                    </a:r>
                  </a:p>
                </c:rich>
              </c:tx>
              <c:numFmt formatCode="General" sourceLinked="1"/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'storico ante 2016'!$A$128:$A$133</c:f>
              <c:strCache/>
            </c:strRef>
          </c:cat>
          <c:val>
            <c:numRef>
              <c:f>'storico ante 2016'!$B$128:$B$133</c:f>
              <c:numCache/>
            </c:numRef>
          </c:val>
        </c:ser>
        <c:gapWidth val="100"/>
        <c:splitType val="pos"/>
        <c:splitPos val="3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III trimestre 2009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Prezzo </a:t>
            </a: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lordo = 16,63 c€/kWh</a:t>
            </a:r>
          </a:p>
        </c:rich>
      </c:tx>
      <c:layout>
        <c:manualLayout>
          <c:xMode val="factor"/>
          <c:yMode val="factor"/>
          <c:x val="0.0155"/>
          <c:y val="-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05"/>
          <c:y val="0.2435"/>
          <c:w val="0.70225"/>
          <c:h val="0.579"/>
        </c:manualLayout>
      </c:layout>
      <c:ofPieChart>
        <c:ofPieType val="bar"/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ctr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Costi di approvvigiona-mento
62.7%</a:t>
                    </a:r>
                  </a:p>
                </c:rich>
              </c:tx>
              <c:numFmt formatCode="General" sourceLinked="1"/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Costi infrastrutture
16,5%</a:t>
                    </a:r>
                  </a:p>
                </c:rich>
              </c:tx>
              <c:numFmt formatCode="General" sourceLinked="1"/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'storico ante 2016'!$A$153:$A$158</c:f>
              <c:strCache/>
            </c:strRef>
          </c:cat>
          <c:val>
            <c:numRef>
              <c:f>'storico ante 2016'!$B$153:$B$158</c:f>
              <c:numCache/>
            </c:numRef>
          </c:val>
        </c:ser>
        <c:gapWidth val="100"/>
        <c:splitType val="pos"/>
        <c:splitPos val="3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IV trimestre 2009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Prezzo </a:t>
            </a: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lordo = 16,63 c€/kWh</a:t>
            </a:r>
          </a:p>
        </c:rich>
      </c:tx>
      <c:layout>
        <c:manualLayout>
          <c:xMode val="factor"/>
          <c:yMode val="factor"/>
          <c:x val="0.0152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025"/>
          <c:y val="0.243"/>
          <c:w val="0.703"/>
          <c:h val="0.5825"/>
        </c:manualLayout>
      </c:layout>
      <c:ofPieChart>
        <c:ofPieType val="bar"/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ctr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Costi di approvvigiona-mento
62.7%</a:t>
                    </a:r>
                  </a:p>
                </c:rich>
              </c:tx>
              <c:numFmt formatCode="General" sourceLinked="1"/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Costi infrastrutture
16,5%</a:t>
                    </a:r>
                  </a:p>
                </c:rich>
              </c:tx>
              <c:numFmt formatCode="General" sourceLinked="1"/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'storico ante 2016'!$A$177:$A$182</c:f>
              <c:strCache/>
            </c:strRef>
          </c:cat>
          <c:val>
            <c:numRef>
              <c:f>'storico ante 2016'!$B$177:$B$182</c:f>
              <c:numCache/>
            </c:numRef>
          </c:val>
        </c:ser>
        <c:gapWidth val="100"/>
        <c:splitType val="pos"/>
        <c:splitPos val="3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Relationship Id="rId7" Type="http://schemas.openxmlformats.org/officeDocument/2006/relationships/chart" Target="/xl/charts/chart8.xml" /><Relationship Id="rId8" Type="http://schemas.openxmlformats.org/officeDocument/2006/relationships/chart" Target="/xl/charts/chart9.xml" /><Relationship Id="rId9" Type="http://schemas.openxmlformats.org/officeDocument/2006/relationships/chart" Target="/xl/charts/chart10.xml" /><Relationship Id="rId10" Type="http://schemas.openxmlformats.org/officeDocument/2006/relationships/chart" Target="/xl/charts/chart11.xml" /><Relationship Id="rId11" Type="http://schemas.openxmlformats.org/officeDocument/2006/relationships/chart" Target="/xl/charts/chart12.xml" /><Relationship Id="rId12" Type="http://schemas.openxmlformats.org/officeDocument/2006/relationships/chart" Target="/xl/charts/chart13.xml" /><Relationship Id="rId13" Type="http://schemas.openxmlformats.org/officeDocument/2006/relationships/chart" Target="/xl/charts/chart14.xml" /><Relationship Id="rId14" Type="http://schemas.openxmlformats.org/officeDocument/2006/relationships/chart" Target="/xl/charts/chart15.xml" /><Relationship Id="rId15" Type="http://schemas.openxmlformats.org/officeDocument/2006/relationships/chart" Target="/xl/charts/chart16.xml" /><Relationship Id="rId16" Type="http://schemas.openxmlformats.org/officeDocument/2006/relationships/chart" Target="/xl/charts/chart17.xml" /><Relationship Id="rId17" Type="http://schemas.openxmlformats.org/officeDocument/2006/relationships/chart" Target="/xl/charts/chart18.xml" /><Relationship Id="rId18" Type="http://schemas.openxmlformats.org/officeDocument/2006/relationships/chart" Target="/xl/charts/chart19.xml" /><Relationship Id="rId19" Type="http://schemas.openxmlformats.org/officeDocument/2006/relationships/chart" Target="/xl/charts/chart20.xml" /><Relationship Id="rId20" Type="http://schemas.openxmlformats.org/officeDocument/2006/relationships/chart" Target="/xl/charts/chart21.xml" /><Relationship Id="rId21" Type="http://schemas.openxmlformats.org/officeDocument/2006/relationships/chart" Target="/xl/charts/chart22.xml" /><Relationship Id="rId22" Type="http://schemas.openxmlformats.org/officeDocument/2006/relationships/chart" Target="/xl/charts/chart23.xml" /><Relationship Id="rId23" Type="http://schemas.openxmlformats.org/officeDocument/2006/relationships/chart" Target="/xl/charts/chart24.xml" /><Relationship Id="rId24" Type="http://schemas.openxmlformats.org/officeDocument/2006/relationships/chart" Target="/xl/charts/chart25.xml" /><Relationship Id="rId25" Type="http://schemas.openxmlformats.org/officeDocument/2006/relationships/chart" Target="/xl/charts/chart26.xml" /><Relationship Id="rId26" Type="http://schemas.openxmlformats.org/officeDocument/2006/relationships/chart" Target="/xl/charts/chart27.xml" /><Relationship Id="rId27" Type="http://schemas.openxmlformats.org/officeDocument/2006/relationships/chart" Target="/xl/charts/chart28.xml" /><Relationship Id="rId28" Type="http://schemas.openxmlformats.org/officeDocument/2006/relationships/chart" Target="/xl/charts/chart29.xml" /><Relationship Id="rId29" Type="http://schemas.openxmlformats.org/officeDocument/2006/relationships/chart" Target="/xl/charts/chart30.xml" /><Relationship Id="rId30" Type="http://schemas.openxmlformats.org/officeDocument/2006/relationships/chart" Target="/xl/charts/chart31.xml" /><Relationship Id="rId31" Type="http://schemas.openxmlformats.org/officeDocument/2006/relationships/chart" Target="/xl/charts/chart32.xml" /><Relationship Id="rId32" Type="http://schemas.openxmlformats.org/officeDocument/2006/relationships/chart" Target="/xl/charts/chart33.xml" /><Relationship Id="rId33" Type="http://schemas.openxmlformats.org/officeDocument/2006/relationships/chart" Target="/xl/charts/chart3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9525</xdr:rowOff>
    </xdr:from>
    <xdr:to>
      <xdr:col>6</xdr:col>
      <xdr:colOff>1257300</xdr:colOff>
      <xdr:row>58</xdr:row>
      <xdr:rowOff>57150</xdr:rowOff>
    </xdr:to>
    <xdr:graphicFrame>
      <xdr:nvGraphicFramePr>
        <xdr:cNvPr id="1" name="Grafico 1"/>
        <xdr:cNvGraphicFramePr/>
      </xdr:nvGraphicFramePr>
      <xdr:xfrm>
        <a:off x="47625" y="4371975"/>
        <a:ext cx="9639300" cy="4991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400050</xdr:colOff>
      <xdr:row>3</xdr:row>
      <xdr:rowOff>9525</xdr:rowOff>
    </xdr:from>
    <xdr:to>
      <xdr:col>6</xdr:col>
      <xdr:colOff>209550</xdr:colOff>
      <xdr:row>25</xdr:row>
      <xdr:rowOff>114300</xdr:rowOff>
    </xdr:to>
    <xdr:graphicFrame>
      <xdr:nvGraphicFramePr>
        <xdr:cNvPr id="1" name="Grafico 11"/>
        <xdr:cNvGraphicFramePr/>
      </xdr:nvGraphicFramePr>
      <xdr:xfrm>
        <a:off x="3819525" y="476250"/>
        <a:ext cx="434340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438150</xdr:colOff>
      <xdr:row>26</xdr:row>
      <xdr:rowOff>66675</xdr:rowOff>
    </xdr:from>
    <xdr:to>
      <xdr:col>6</xdr:col>
      <xdr:colOff>257175</xdr:colOff>
      <xdr:row>49</xdr:row>
      <xdr:rowOff>28575</xdr:rowOff>
    </xdr:to>
    <xdr:graphicFrame>
      <xdr:nvGraphicFramePr>
        <xdr:cNvPr id="2" name="Grafico 12"/>
        <xdr:cNvGraphicFramePr/>
      </xdr:nvGraphicFramePr>
      <xdr:xfrm>
        <a:off x="3857625" y="3952875"/>
        <a:ext cx="4352925" cy="3400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457200</xdr:colOff>
      <xdr:row>49</xdr:row>
      <xdr:rowOff>142875</xdr:rowOff>
    </xdr:from>
    <xdr:to>
      <xdr:col>6</xdr:col>
      <xdr:colOff>285750</xdr:colOff>
      <xdr:row>72</xdr:row>
      <xdr:rowOff>104775</xdr:rowOff>
    </xdr:to>
    <xdr:graphicFrame>
      <xdr:nvGraphicFramePr>
        <xdr:cNvPr id="3" name="Grafico 13"/>
        <xdr:cNvGraphicFramePr/>
      </xdr:nvGraphicFramePr>
      <xdr:xfrm>
        <a:off x="3876675" y="7467600"/>
        <a:ext cx="4362450" cy="3400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457200</xdr:colOff>
      <xdr:row>73</xdr:row>
      <xdr:rowOff>114300</xdr:rowOff>
    </xdr:from>
    <xdr:to>
      <xdr:col>6</xdr:col>
      <xdr:colOff>295275</xdr:colOff>
      <xdr:row>96</xdr:row>
      <xdr:rowOff>104775</xdr:rowOff>
    </xdr:to>
    <xdr:graphicFrame>
      <xdr:nvGraphicFramePr>
        <xdr:cNvPr id="4" name="Grafico 14"/>
        <xdr:cNvGraphicFramePr/>
      </xdr:nvGraphicFramePr>
      <xdr:xfrm>
        <a:off x="3876675" y="11029950"/>
        <a:ext cx="4371975" cy="3429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552450</xdr:colOff>
      <xdr:row>98</xdr:row>
      <xdr:rowOff>133350</xdr:rowOff>
    </xdr:from>
    <xdr:to>
      <xdr:col>6</xdr:col>
      <xdr:colOff>371475</xdr:colOff>
      <xdr:row>121</xdr:row>
      <xdr:rowOff>95250</xdr:rowOff>
    </xdr:to>
    <xdr:graphicFrame>
      <xdr:nvGraphicFramePr>
        <xdr:cNvPr id="5" name="Grafico 15"/>
        <xdr:cNvGraphicFramePr/>
      </xdr:nvGraphicFramePr>
      <xdr:xfrm>
        <a:off x="3971925" y="14792325"/>
        <a:ext cx="4352925" cy="34004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504825</xdr:colOff>
      <xdr:row>124</xdr:row>
      <xdr:rowOff>9525</xdr:rowOff>
    </xdr:from>
    <xdr:to>
      <xdr:col>6</xdr:col>
      <xdr:colOff>400050</xdr:colOff>
      <xdr:row>146</xdr:row>
      <xdr:rowOff>114300</xdr:rowOff>
    </xdr:to>
    <xdr:graphicFrame>
      <xdr:nvGraphicFramePr>
        <xdr:cNvPr id="6" name="Grafico 16"/>
        <xdr:cNvGraphicFramePr/>
      </xdr:nvGraphicFramePr>
      <xdr:xfrm>
        <a:off x="3924300" y="18564225"/>
        <a:ext cx="4429125" cy="33909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485775</xdr:colOff>
      <xdr:row>149</xdr:row>
      <xdr:rowOff>142875</xdr:rowOff>
    </xdr:from>
    <xdr:to>
      <xdr:col>6</xdr:col>
      <xdr:colOff>400050</xdr:colOff>
      <xdr:row>172</xdr:row>
      <xdr:rowOff>104775</xdr:rowOff>
    </xdr:to>
    <xdr:graphicFrame>
      <xdr:nvGraphicFramePr>
        <xdr:cNvPr id="7" name="Grafico 17"/>
        <xdr:cNvGraphicFramePr/>
      </xdr:nvGraphicFramePr>
      <xdr:xfrm>
        <a:off x="3905250" y="22440900"/>
        <a:ext cx="4448175" cy="34004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552450</xdr:colOff>
      <xdr:row>174</xdr:row>
      <xdr:rowOff>123825</xdr:rowOff>
    </xdr:from>
    <xdr:to>
      <xdr:col>6</xdr:col>
      <xdr:colOff>476250</xdr:colOff>
      <xdr:row>197</xdr:row>
      <xdr:rowOff>95250</xdr:rowOff>
    </xdr:to>
    <xdr:graphicFrame>
      <xdr:nvGraphicFramePr>
        <xdr:cNvPr id="8" name="Grafico 18"/>
        <xdr:cNvGraphicFramePr/>
      </xdr:nvGraphicFramePr>
      <xdr:xfrm>
        <a:off x="3971925" y="26165175"/>
        <a:ext cx="4457700" cy="34099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</xdr:col>
      <xdr:colOff>533400</xdr:colOff>
      <xdr:row>200</xdr:row>
      <xdr:rowOff>114300</xdr:rowOff>
    </xdr:from>
    <xdr:to>
      <xdr:col>7</xdr:col>
      <xdr:colOff>0</xdr:colOff>
      <xdr:row>223</xdr:row>
      <xdr:rowOff>95250</xdr:rowOff>
    </xdr:to>
    <xdr:graphicFrame>
      <xdr:nvGraphicFramePr>
        <xdr:cNvPr id="9" name="Grafico 19"/>
        <xdr:cNvGraphicFramePr/>
      </xdr:nvGraphicFramePr>
      <xdr:xfrm>
        <a:off x="3952875" y="30051375"/>
        <a:ext cx="4610100" cy="34194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</xdr:col>
      <xdr:colOff>609600</xdr:colOff>
      <xdr:row>227</xdr:row>
      <xdr:rowOff>57150</xdr:rowOff>
    </xdr:from>
    <xdr:to>
      <xdr:col>7</xdr:col>
      <xdr:colOff>85725</xdr:colOff>
      <xdr:row>250</xdr:row>
      <xdr:rowOff>47625</xdr:rowOff>
    </xdr:to>
    <xdr:graphicFrame>
      <xdr:nvGraphicFramePr>
        <xdr:cNvPr id="10" name="Grafico 20"/>
        <xdr:cNvGraphicFramePr/>
      </xdr:nvGraphicFramePr>
      <xdr:xfrm>
        <a:off x="4029075" y="34042350"/>
        <a:ext cx="4619625" cy="34290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</xdr:col>
      <xdr:colOff>647700</xdr:colOff>
      <xdr:row>253</xdr:row>
      <xdr:rowOff>104775</xdr:rowOff>
    </xdr:from>
    <xdr:to>
      <xdr:col>7</xdr:col>
      <xdr:colOff>133350</xdr:colOff>
      <xdr:row>276</xdr:row>
      <xdr:rowOff>104775</xdr:rowOff>
    </xdr:to>
    <xdr:graphicFrame>
      <xdr:nvGraphicFramePr>
        <xdr:cNvPr id="11" name="Grafico 21"/>
        <xdr:cNvGraphicFramePr/>
      </xdr:nvGraphicFramePr>
      <xdr:xfrm>
        <a:off x="4067175" y="37985700"/>
        <a:ext cx="4629150" cy="34385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3</xdr:col>
      <xdr:colOff>695325</xdr:colOff>
      <xdr:row>281</xdr:row>
      <xdr:rowOff>9525</xdr:rowOff>
    </xdr:from>
    <xdr:to>
      <xdr:col>7</xdr:col>
      <xdr:colOff>190500</xdr:colOff>
      <xdr:row>304</xdr:row>
      <xdr:rowOff>19050</xdr:rowOff>
    </xdr:to>
    <xdr:graphicFrame>
      <xdr:nvGraphicFramePr>
        <xdr:cNvPr id="12" name="Grafico 22"/>
        <xdr:cNvGraphicFramePr/>
      </xdr:nvGraphicFramePr>
      <xdr:xfrm>
        <a:off x="4114800" y="42090975"/>
        <a:ext cx="4638675" cy="34480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3</xdr:col>
      <xdr:colOff>685800</xdr:colOff>
      <xdr:row>307</xdr:row>
      <xdr:rowOff>142875</xdr:rowOff>
    </xdr:from>
    <xdr:to>
      <xdr:col>8</xdr:col>
      <xdr:colOff>323850</xdr:colOff>
      <xdr:row>331</xdr:row>
      <xdr:rowOff>9525</xdr:rowOff>
    </xdr:to>
    <xdr:graphicFrame>
      <xdr:nvGraphicFramePr>
        <xdr:cNvPr id="13" name="Grafico 23"/>
        <xdr:cNvGraphicFramePr/>
      </xdr:nvGraphicFramePr>
      <xdr:xfrm>
        <a:off x="4105275" y="46120050"/>
        <a:ext cx="5391150" cy="34671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3</xdr:col>
      <xdr:colOff>685800</xdr:colOff>
      <xdr:row>333</xdr:row>
      <xdr:rowOff>9525</xdr:rowOff>
    </xdr:from>
    <xdr:to>
      <xdr:col>8</xdr:col>
      <xdr:colOff>333375</xdr:colOff>
      <xdr:row>356</xdr:row>
      <xdr:rowOff>38100</xdr:rowOff>
    </xdr:to>
    <xdr:graphicFrame>
      <xdr:nvGraphicFramePr>
        <xdr:cNvPr id="14" name="Grafico 24"/>
        <xdr:cNvGraphicFramePr/>
      </xdr:nvGraphicFramePr>
      <xdr:xfrm>
        <a:off x="4105275" y="49891950"/>
        <a:ext cx="5400675" cy="34766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</xdr:col>
      <xdr:colOff>666750</xdr:colOff>
      <xdr:row>359</xdr:row>
      <xdr:rowOff>9525</xdr:rowOff>
    </xdr:from>
    <xdr:to>
      <xdr:col>8</xdr:col>
      <xdr:colOff>323850</xdr:colOff>
      <xdr:row>382</xdr:row>
      <xdr:rowOff>47625</xdr:rowOff>
    </xdr:to>
    <xdr:graphicFrame>
      <xdr:nvGraphicFramePr>
        <xdr:cNvPr id="15" name="Grafico 25"/>
        <xdr:cNvGraphicFramePr/>
      </xdr:nvGraphicFramePr>
      <xdr:xfrm>
        <a:off x="4086225" y="53797200"/>
        <a:ext cx="5410200" cy="34861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3</xdr:col>
      <xdr:colOff>666750</xdr:colOff>
      <xdr:row>388</xdr:row>
      <xdr:rowOff>9525</xdr:rowOff>
    </xdr:from>
    <xdr:to>
      <xdr:col>8</xdr:col>
      <xdr:colOff>333375</xdr:colOff>
      <xdr:row>411</xdr:row>
      <xdr:rowOff>57150</xdr:rowOff>
    </xdr:to>
    <xdr:graphicFrame>
      <xdr:nvGraphicFramePr>
        <xdr:cNvPr id="16" name="Grafico 26"/>
        <xdr:cNvGraphicFramePr/>
      </xdr:nvGraphicFramePr>
      <xdr:xfrm>
        <a:off x="4086225" y="58159650"/>
        <a:ext cx="5419725" cy="34956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3</xdr:col>
      <xdr:colOff>666750</xdr:colOff>
      <xdr:row>417</xdr:row>
      <xdr:rowOff>9525</xdr:rowOff>
    </xdr:from>
    <xdr:to>
      <xdr:col>8</xdr:col>
      <xdr:colOff>333375</xdr:colOff>
      <xdr:row>440</xdr:row>
      <xdr:rowOff>57150</xdr:rowOff>
    </xdr:to>
    <xdr:graphicFrame>
      <xdr:nvGraphicFramePr>
        <xdr:cNvPr id="17" name="Grafico 27"/>
        <xdr:cNvGraphicFramePr/>
      </xdr:nvGraphicFramePr>
      <xdr:xfrm>
        <a:off x="4086225" y="62522100"/>
        <a:ext cx="5419725" cy="34956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3</xdr:col>
      <xdr:colOff>809625</xdr:colOff>
      <xdr:row>444</xdr:row>
      <xdr:rowOff>9525</xdr:rowOff>
    </xdr:from>
    <xdr:to>
      <xdr:col>8</xdr:col>
      <xdr:colOff>485775</xdr:colOff>
      <xdr:row>467</xdr:row>
      <xdr:rowOff>66675</xdr:rowOff>
    </xdr:to>
    <xdr:graphicFrame>
      <xdr:nvGraphicFramePr>
        <xdr:cNvPr id="18" name="Grafico 28"/>
        <xdr:cNvGraphicFramePr/>
      </xdr:nvGraphicFramePr>
      <xdr:xfrm>
        <a:off x="4229100" y="66579750"/>
        <a:ext cx="5429250" cy="35052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3</xdr:col>
      <xdr:colOff>838200</xdr:colOff>
      <xdr:row>471</xdr:row>
      <xdr:rowOff>0</xdr:rowOff>
    </xdr:from>
    <xdr:to>
      <xdr:col>8</xdr:col>
      <xdr:colOff>523875</xdr:colOff>
      <xdr:row>494</xdr:row>
      <xdr:rowOff>66675</xdr:rowOff>
    </xdr:to>
    <xdr:graphicFrame>
      <xdr:nvGraphicFramePr>
        <xdr:cNvPr id="19" name="Grafico 29"/>
        <xdr:cNvGraphicFramePr/>
      </xdr:nvGraphicFramePr>
      <xdr:xfrm>
        <a:off x="4257675" y="70627875"/>
        <a:ext cx="5438775" cy="351472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3</xdr:col>
      <xdr:colOff>885825</xdr:colOff>
      <xdr:row>498</xdr:row>
      <xdr:rowOff>76200</xdr:rowOff>
    </xdr:from>
    <xdr:to>
      <xdr:col>8</xdr:col>
      <xdr:colOff>581025</xdr:colOff>
      <xdr:row>521</xdr:row>
      <xdr:rowOff>142875</xdr:rowOff>
    </xdr:to>
    <xdr:graphicFrame>
      <xdr:nvGraphicFramePr>
        <xdr:cNvPr id="20" name="Grafico 30"/>
        <xdr:cNvGraphicFramePr/>
      </xdr:nvGraphicFramePr>
      <xdr:xfrm>
        <a:off x="4305300" y="74761725"/>
        <a:ext cx="5448300" cy="351472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3</xdr:col>
      <xdr:colOff>895350</xdr:colOff>
      <xdr:row>526</xdr:row>
      <xdr:rowOff>28575</xdr:rowOff>
    </xdr:from>
    <xdr:to>
      <xdr:col>8</xdr:col>
      <xdr:colOff>600075</xdr:colOff>
      <xdr:row>549</xdr:row>
      <xdr:rowOff>114300</xdr:rowOff>
    </xdr:to>
    <xdr:graphicFrame>
      <xdr:nvGraphicFramePr>
        <xdr:cNvPr id="21" name="Grafico 31"/>
        <xdr:cNvGraphicFramePr/>
      </xdr:nvGraphicFramePr>
      <xdr:xfrm>
        <a:off x="4314825" y="78924150"/>
        <a:ext cx="5457825" cy="35337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3</xdr:col>
      <xdr:colOff>895350</xdr:colOff>
      <xdr:row>553</xdr:row>
      <xdr:rowOff>9525</xdr:rowOff>
    </xdr:from>
    <xdr:to>
      <xdr:col>8</xdr:col>
      <xdr:colOff>590550</xdr:colOff>
      <xdr:row>576</xdr:row>
      <xdr:rowOff>76200</xdr:rowOff>
    </xdr:to>
    <xdr:graphicFrame>
      <xdr:nvGraphicFramePr>
        <xdr:cNvPr id="22" name="Grafico 51"/>
        <xdr:cNvGraphicFramePr/>
      </xdr:nvGraphicFramePr>
      <xdr:xfrm>
        <a:off x="4314825" y="82962750"/>
        <a:ext cx="5448300" cy="351472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3</xdr:col>
      <xdr:colOff>885825</xdr:colOff>
      <xdr:row>579</xdr:row>
      <xdr:rowOff>38100</xdr:rowOff>
    </xdr:from>
    <xdr:to>
      <xdr:col>8</xdr:col>
      <xdr:colOff>552450</xdr:colOff>
      <xdr:row>602</xdr:row>
      <xdr:rowOff>123825</xdr:rowOff>
    </xdr:to>
    <xdr:graphicFrame>
      <xdr:nvGraphicFramePr>
        <xdr:cNvPr id="23" name="Grafico 51"/>
        <xdr:cNvGraphicFramePr/>
      </xdr:nvGraphicFramePr>
      <xdr:xfrm>
        <a:off x="4305300" y="86896575"/>
        <a:ext cx="5419725" cy="352425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3</xdr:col>
      <xdr:colOff>866775</xdr:colOff>
      <xdr:row>607</xdr:row>
      <xdr:rowOff>0</xdr:rowOff>
    </xdr:from>
    <xdr:to>
      <xdr:col>8</xdr:col>
      <xdr:colOff>533400</xdr:colOff>
      <xdr:row>630</xdr:row>
      <xdr:rowOff>76200</xdr:rowOff>
    </xdr:to>
    <xdr:graphicFrame>
      <xdr:nvGraphicFramePr>
        <xdr:cNvPr id="24" name="Grafico 51"/>
        <xdr:cNvGraphicFramePr/>
      </xdr:nvGraphicFramePr>
      <xdr:xfrm>
        <a:off x="4286250" y="91059000"/>
        <a:ext cx="5419725" cy="351472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3</xdr:col>
      <xdr:colOff>857250</xdr:colOff>
      <xdr:row>634</xdr:row>
      <xdr:rowOff>19050</xdr:rowOff>
    </xdr:from>
    <xdr:to>
      <xdr:col>8</xdr:col>
      <xdr:colOff>523875</xdr:colOff>
      <xdr:row>657</xdr:row>
      <xdr:rowOff>95250</xdr:rowOff>
    </xdr:to>
    <xdr:graphicFrame>
      <xdr:nvGraphicFramePr>
        <xdr:cNvPr id="25" name="Grafico 51"/>
        <xdr:cNvGraphicFramePr/>
      </xdr:nvGraphicFramePr>
      <xdr:xfrm>
        <a:off x="4276725" y="95126175"/>
        <a:ext cx="5419725" cy="351472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3</xdr:col>
      <xdr:colOff>857250</xdr:colOff>
      <xdr:row>660</xdr:row>
      <xdr:rowOff>0</xdr:rowOff>
    </xdr:from>
    <xdr:to>
      <xdr:col>8</xdr:col>
      <xdr:colOff>523875</xdr:colOff>
      <xdr:row>683</xdr:row>
      <xdr:rowOff>76200</xdr:rowOff>
    </xdr:to>
    <xdr:graphicFrame>
      <xdr:nvGraphicFramePr>
        <xdr:cNvPr id="26" name="Grafico 51"/>
        <xdr:cNvGraphicFramePr/>
      </xdr:nvGraphicFramePr>
      <xdr:xfrm>
        <a:off x="4276725" y="99002850"/>
        <a:ext cx="5419725" cy="351472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3</xdr:col>
      <xdr:colOff>828675</xdr:colOff>
      <xdr:row>687</xdr:row>
      <xdr:rowOff>0</xdr:rowOff>
    </xdr:from>
    <xdr:to>
      <xdr:col>8</xdr:col>
      <xdr:colOff>495300</xdr:colOff>
      <xdr:row>710</xdr:row>
      <xdr:rowOff>76200</xdr:rowOff>
    </xdr:to>
    <xdr:graphicFrame>
      <xdr:nvGraphicFramePr>
        <xdr:cNvPr id="27" name="Grafico 51"/>
        <xdr:cNvGraphicFramePr/>
      </xdr:nvGraphicFramePr>
      <xdr:xfrm>
        <a:off x="4248150" y="103050975"/>
        <a:ext cx="5419725" cy="351472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3</xdr:col>
      <xdr:colOff>857250</xdr:colOff>
      <xdr:row>714</xdr:row>
      <xdr:rowOff>28575</xdr:rowOff>
    </xdr:from>
    <xdr:to>
      <xdr:col>8</xdr:col>
      <xdr:colOff>523875</xdr:colOff>
      <xdr:row>737</xdr:row>
      <xdr:rowOff>104775</xdr:rowOff>
    </xdr:to>
    <xdr:graphicFrame>
      <xdr:nvGraphicFramePr>
        <xdr:cNvPr id="28" name="Grafico 51"/>
        <xdr:cNvGraphicFramePr/>
      </xdr:nvGraphicFramePr>
      <xdr:xfrm>
        <a:off x="4276725" y="107127675"/>
        <a:ext cx="5419725" cy="352425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3</xdr:col>
      <xdr:colOff>847725</xdr:colOff>
      <xdr:row>739</xdr:row>
      <xdr:rowOff>95250</xdr:rowOff>
    </xdr:from>
    <xdr:to>
      <xdr:col>8</xdr:col>
      <xdr:colOff>514350</xdr:colOff>
      <xdr:row>763</xdr:row>
      <xdr:rowOff>19050</xdr:rowOff>
    </xdr:to>
    <xdr:graphicFrame>
      <xdr:nvGraphicFramePr>
        <xdr:cNvPr id="29" name="Grafico 51"/>
        <xdr:cNvGraphicFramePr/>
      </xdr:nvGraphicFramePr>
      <xdr:xfrm>
        <a:off x="4267200" y="110947200"/>
        <a:ext cx="5419725" cy="352425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3</xdr:col>
      <xdr:colOff>800100</xdr:colOff>
      <xdr:row>764</xdr:row>
      <xdr:rowOff>133350</xdr:rowOff>
    </xdr:from>
    <xdr:to>
      <xdr:col>8</xdr:col>
      <xdr:colOff>466725</xdr:colOff>
      <xdr:row>788</xdr:row>
      <xdr:rowOff>47625</xdr:rowOff>
    </xdr:to>
    <xdr:graphicFrame>
      <xdr:nvGraphicFramePr>
        <xdr:cNvPr id="30" name="Grafico 51"/>
        <xdr:cNvGraphicFramePr/>
      </xdr:nvGraphicFramePr>
      <xdr:xfrm>
        <a:off x="4219575" y="114738150"/>
        <a:ext cx="5419725" cy="365760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3</xdr:col>
      <xdr:colOff>781050</xdr:colOff>
      <xdr:row>794</xdr:row>
      <xdr:rowOff>9525</xdr:rowOff>
    </xdr:from>
    <xdr:to>
      <xdr:col>8</xdr:col>
      <xdr:colOff>542925</xdr:colOff>
      <xdr:row>817</xdr:row>
      <xdr:rowOff>104775</xdr:rowOff>
    </xdr:to>
    <xdr:graphicFrame>
      <xdr:nvGraphicFramePr>
        <xdr:cNvPr id="31" name="Grafico 51"/>
        <xdr:cNvGraphicFramePr/>
      </xdr:nvGraphicFramePr>
      <xdr:xfrm>
        <a:off x="4200525" y="119272050"/>
        <a:ext cx="5514975" cy="3686175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3</xdr:col>
      <xdr:colOff>762000</xdr:colOff>
      <xdr:row>823</xdr:row>
      <xdr:rowOff>19050</xdr:rowOff>
    </xdr:from>
    <xdr:to>
      <xdr:col>8</xdr:col>
      <xdr:colOff>514350</xdr:colOff>
      <xdr:row>846</xdr:row>
      <xdr:rowOff>123825</xdr:rowOff>
    </xdr:to>
    <xdr:graphicFrame>
      <xdr:nvGraphicFramePr>
        <xdr:cNvPr id="32" name="Grafico 51"/>
        <xdr:cNvGraphicFramePr/>
      </xdr:nvGraphicFramePr>
      <xdr:xfrm>
        <a:off x="4181475" y="123786900"/>
        <a:ext cx="5505450" cy="369570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4</xdr:col>
      <xdr:colOff>0</xdr:colOff>
      <xdr:row>854</xdr:row>
      <xdr:rowOff>0</xdr:rowOff>
    </xdr:from>
    <xdr:to>
      <xdr:col>8</xdr:col>
      <xdr:colOff>1352550</xdr:colOff>
      <xdr:row>877</xdr:row>
      <xdr:rowOff>104775</xdr:rowOff>
    </xdr:to>
    <xdr:graphicFrame>
      <xdr:nvGraphicFramePr>
        <xdr:cNvPr id="33" name="Grafico 51"/>
        <xdr:cNvGraphicFramePr/>
      </xdr:nvGraphicFramePr>
      <xdr:xfrm>
        <a:off x="5010150" y="128577975"/>
        <a:ext cx="5514975" cy="369570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autorita.energia.it/DSSD\DOC\Statistica\Diffusione%20dati%20-%20Intra_Internet\Gas_pubblicato%20(solo%20per%20Internet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tente\Desktop\per%20laur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COMTRA\Proges\ALTRA\Temperature\TEMP%20FEB%202002\Dettaglio%20MAR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tente\Desktop\Rosita%20-%20fabbisogno%20energetic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egenda"/>
      <sheetName val="Legenda "/>
      <sheetName val="bilancio"/>
      <sheetName val="GS1"/>
      <sheetName val="GM5"/>
      <sheetName val="approvv"/>
      <sheetName val="GM7"/>
      <sheetName val="GM52"/>
      <sheetName val="GM10"/>
      <sheetName val="GM11"/>
      <sheetName val="GM8"/>
      <sheetName val="GM9"/>
      <sheetName val="GM12"/>
      <sheetName val="GM51"/>
      <sheetName val="GM75"/>
      <sheetName val="trasporto"/>
      <sheetName val="GM58"/>
      <sheetName val="GM62"/>
      <sheetName val="GM18"/>
      <sheetName val="rigass&amp;stock"/>
      <sheetName val="GM19"/>
      <sheetName val="distribuzione"/>
      <sheetName val="GM68"/>
      <sheetName val="GM67"/>
      <sheetName val="GM34"/>
      <sheetName val="GM53"/>
      <sheetName val="GM65"/>
      <sheetName val="GM54"/>
      <sheetName val="GM56"/>
      <sheetName val="GM66"/>
      <sheetName val="GM74"/>
      <sheetName val="GM55"/>
      <sheetName val="GPL e altri gas"/>
      <sheetName val="GM69"/>
      <sheetName val="GM70"/>
      <sheetName val="GM71"/>
      <sheetName val="ingrosso"/>
      <sheetName val="GM57"/>
      <sheetName val="GM6tris"/>
      <sheetName val="GM6"/>
      <sheetName val="GM13"/>
      <sheetName val="GM14"/>
      <sheetName val="GM15"/>
      <sheetName val="dettaglio"/>
      <sheetName val="GM59"/>
      <sheetName val="GM63"/>
      <sheetName val="GM60"/>
      <sheetName val="GM61"/>
      <sheetName val="GM64"/>
      <sheetName val="GM50"/>
      <sheetName val="GM72"/>
      <sheetName val="GM73"/>
      <sheetName val="prezzi"/>
      <sheetName val="GP35"/>
      <sheetName val="GP36"/>
      <sheetName val="GP29"/>
      <sheetName val="GP31"/>
      <sheetName val="GP32"/>
      <sheetName val="GS3"/>
      <sheetName val="G27"/>
      <sheetName val="GP30"/>
      <sheetName val="GS3 old"/>
      <sheetName val="G27old"/>
      <sheetName val="sicurezza&amp;continuità"/>
      <sheetName val="Q1"/>
      <sheetName val="Q5"/>
      <sheetName val="Q6"/>
      <sheetName val="Q2"/>
      <sheetName val="Q37"/>
      <sheetName val="Q38"/>
      <sheetName val="qualità comm"/>
      <sheetName val="Q33"/>
      <sheetName val="Q34"/>
      <sheetName val="Q35"/>
      <sheetName val="reclami&amp;rimborsi"/>
      <sheetName val="Q3"/>
      <sheetName val="Q20"/>
      <sheetName val="Q4"/>
      <sheetName val="GS2_immissioni"/>
      <sheetName val="GM4_diagramma_bilancio"/>
      <sheetName val="GM6bis_vendite mercato finale"/>
      <sheetName val="GM16_PSV_frequenza_vol_scamb"/>
      <sheetName val="GM35"/>
      <sheetName val="GM36"/>
      <sheetName val="GM18_conferimenti"/>
      <sheetName val="GM20_stoccaggio_mod_ciclica"/>
      <sheetName val="GM21_istanze_concessione"/>
      <sheetName val="GM21bis_progetti GNL"/>
      <sheetName val="GM22_reti_distribuzione_GPL"/>
      <sheetName val="GM23_opzioni tariffarie"/>
      <sheetName val="GP24_corrispettivi_trasporto"/>
      <sheetName val="GP25_corrispettivi_GNL"/>
      <sheetName val="GM17"/>
      <sheetName val="GM55 (2)"/>
    </sheetNames>
    <sheetDataSet>
      <sheetData sheetId="4">
        <row r="1">
          <cell r="A1" t="str">
            <v>BILANCIO DEGLI OPERATORI DEL SETTORE DEL GAS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egenda"/>
      <sheetName val="EEM51 (2)"/>
      <sheetName val="Foglio2"/>
      <sheetName val="Foglio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"/>
      <sheetName val="1 ma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ilancio energia"/>
      <sheetName val="bilancio ee"/>
      <sheetName val="produzione ee"/>
      <sheetName val="potenza efficiente netta"/>
      <sheetName val="Foglio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4"/>
  <sheetViews>
    <sheetView tabSelected="1" zoomScalePageLayoutView="0" workbookViewId="0" topLeftCell="A13">
      <selection activeCell="A24" sqref="A24"/>
    </sheetView>
  </sheetViews>
  <sheetFormatPr defaultColWidth="9.140625" defaultRowHeight="12"/>
  <cols>
    <col min="2" max="3" width="20.57421875" style="0" customWidth="1"/>
    <col min="4" max="4" width="31.140625" style="0" customWidth="1"/>
    <col min="5" max="5" width="24.421875" style="0" customWidth="1"/>
    <col min="6" max="7" width="20.57421875" style="0" customWidth="1"/>
    <col min="13" max="13" width="10.00390625" style="0" bestFit="1" customWidth="1"/>
    <col min="14" max="14" width="9.28125" style="0" bestFit="1" customWidth="1"/>
    <col min="15" max="17" width="10.00390625" style="0" bestFit="1" customWidth="1"/>
  </cols>
  <sheetData>
    <row r="1" ht="12">
      <c r="A1" s="1" t="s">
        <v>0</v>
      </c>
    </row>
    <row r="2" ht="12">
      <c r="A2" s="1" t="s">
        <v>1</v>
      </c>
    </row>
    <row r="3" spans="1:7" ht="45.75" customHeight="1">
      <c r="A3" s="33" t="s">
        <v>43</v>
      </c>
      <c r="B3" s="48" t="s">
        <v>44</v>
      </c>
      <c r="C3" s="48"/>
      <c r="D3" s="34" t="s">
        <v>41</v>
      </c>
      <c r="E3" s="34" t="s">
        <v>45</v>
      </c>
      <c r="F3" s="34" t="s">
        <v>4</v>
      </c>
      <c r="G3" s="34" t="s">
        <v>46</v>
      </c>
    </row>
    <row r="4" spans="2:3" ht="22.5">
      <c r="B4" s="35" t="s">
        <v>42</v>
      </c>
      <c r="C4" s="35" t="s">
        <v>47</v>
      </c>
    </row>
    <row r="5" spans="1:14" ht="12">
      <c r="A5" s="1" t="s">
        <v>48</v>
      </c>
      <c r="B5" s="44">
        <v>6.906</v>
      </c>
      <c r="C5" s="44">
        <v>1.5057185185185185</v>
      </c>
      <c r="D5" s="44">
        <v>3.2977</v>
      </c>
      <c r="E5" s="44">
        <v>4.608866666666667</v>
      </c>
      <c r="F5" s="44">
        <v>2.5196507407407425</v>
      </c>
      <c r="G5" s="45">
        <f>SUM(B5:F5)</f>
        <v>18.83793592592593</v>
      </c>
      <c r="K5" s="10"/>
      <c r="L5" s="39"/>
      <c r="M5" s="39"/>
      <c r="N5" s="39"/>
    </row>
    <row r="6" spans="1:14" ht="12">
      <c r="A6" s="1" t="s">
        <v>49</v>
      </c>
      <c r="B6" s="44">
        <v>6.052</v>
      </c>
      <c r="C6" s="44">
        <v>1.5116666666666665</v>
      </c>
      <c r="D6" s="44">
        <v>3.2977</v>
      </c>
      <c r="E6" s="44">
        <v>4.608622222222222</v>
      </c>
      <c r="F6" s="44">
        <v>2.4348211111111135</v>
      </c>
      <c r="G6" s="45">
        <f aca="true" t="shared" si="0" ref="G6:G15">SUM(B6:F6)</f>
        <v>17.90481</v>
      </c>
      <c r="K6" s="10"/>
      <c r="L6" s="39"/>
      <c r="M6" s="39"/>
      <c r="N6" s="39"/>
    </row>
    <row r="7" spans="1:14" ht="12">
      <c r="A7" s="1" t="s">
        <v>50</v>
      </c>
      <c r="B7" s="44">
        <v>6.763999999999999</v>
      </c>
      <c r="C7" s="44">
        <v>1.5116666666666665</v>
      </c>
      <c r="D7" s="44">
        <v>3.2977</v>
      </c>
      <c r="E7" s="44">
        <v>4.593422222222221</v>
      </c>
      <c r="F7" s="44">
        <v>2.504501111111112</v>
      </c>
      <c r="G7" s="45">
        <f t="shared" si="0"/>
        <v>18.67129</v>
      </c>
      <c r="K7" s="10"/>
      <c r="L7" s="39"/>
      <c r="M7" s="39"/>
      <c r="N7" s="39"/>
    </row>
    <row r="8" spans="1:14" ht="12">
      <c r="A8" s="1" t="s">
        <v>51</v>
      </c>
      <c r="B8" s="44">
        <v>6.489999999999999</v>
      </c>
      <c r="C8" s="44">
        <v>1.5116666666666665</v>
      </c>
      <c r="D8" s="44">
        <v>3.3427</v>
      </c>
      <c r="E8" s="44">
        <v>4.633244444444444</v>
      </c>
      <c r="F8" s="44">
        <v>2.485583333333336</v>
      </c>
      <c r="G8" s="45">
        <f t="shared" si="0"/>
        <v>18.463194444444447</v>
      </c>
      <c r="K8" s="10"/>
      <c r="L8" s="39"/>
      <c r="M8" s="39"/>
      <c r="N8" s="39"/>
    </row>
    <row r="9" spans="1:14" ht="12">
      <c r="A9" s="1" t="s">
        <v>52</v>
      </c>
      <c r="B9" s="44">
        <v>6.748999999999999</v>
      </c>
      <c r="C9" s="44">
        <v>1.6365</v>
      </c>
      <c r="D9" s="44">
        <v>3.95392</v>
      </c>
      <c r="E9" s="44">
        <v>3.794199999999999</v>
      </c>
      <c r="F9" s="44">
        <v>2.5011844444444478</v>
      </c>
      <c r="G9" s="45">
        <f t="shared" si="0"/>
        <v>18.634804444444445</v>
      </c>
      <c r="K9" s="10"/>
      <c r="L9" s="39"/>
      <c r="M9" s="39"/>
      <c r="N9" s="39"/>
    </row>
    <row r="10" spans="1:14" ht="12">
      <c r="A10" s="1" t="s">
        <v>53</v>
      </c>
      <c r="B10" s="44">
        <v>7.395999999999999</v>
      </c>
      <c r="C10" s="44">
        <v>1.6587555555555558</v>
      </c>
      <c r="D10" s="44">
        <v>3.9539222222222223</v>
      </c>
      <c r="E10" s="44">
        <v>3.623533333333332</v>
      </c>
      <c r="F10" s="44">
        <v>2.551043333333335</v>
      </c>
      <c r="G10" s="45">
        <f t="shared" si="0"/>
        <v>19.183254444444444</v>
      </c>
      <c r="K10" s="10"/>
      <c r="L10" s="39"/>
      <c r="M10" s="39"/>
      <c r="N10" s="39"/>
    </row>
    <row r="11" spans="1:14" ht="12">
      <c r="A11" s="1" t="s">
        <v>54</v>
      </c>
      <c r="B11" s="44">
        <v>7.8870000000000005</v>
      </c>
      <c r="C11" s="44">
        <v>1.6587555555555558</v>
      </c>
      <c r="D11" s="44">
        <v>3.9539222222222223</v>
      </c>
      <c r="E11" s="44">
        <v>3.623533333333332</v>
      </c>
      <c r="F11" s="44">
        <v>2.6001433333333352</v>
      </c>
      <c r="G11" s="45">
        <f t="shared" si="0"/>
        <v>19.723354444444446</v>
      </c>
      <c r="K11" s="10"/>
      <c r="L11" s="39"/>
      <c r="M11" s="39"/>
      <c r="N11" s="39"/>
    </row>
    <row r="12" spans="1:14" ht="12">
      <c r="A12" s="1" t="s">
        <v>55</v>
      </c>
      <c r="B12" s="44">
        <v>7.674999999999999</v>
      </c>
      <c r="C12" s="44">
        <v>1.6587555555555558</v>
      </c>
      <c r="D12" s="44">
        <v>3.9539222222222223</v>
      </c>
      <c r="E12" s="44">
        <v>3.7135333333333325</v>
      </c>
      <c r="F12" s="44">
        <v>2.5879433333333375</v>
      </c>
      <c r="G12" s="45">
        <f t="shared" si="0"/>
        <v>19.58915444444445</v>
      </c>
      <c r="K12" s="10"/>
      <c r="L12" s="39"/>
      <c r="M12" s="39"/>
      <c r="N12" s="39"/>
    </row>
    <row r="13" spans="1:14" ht="12">
      <c r="A13" s="1" t="s">
        <v>56</v>
      </c>
      <c r="B13" s="44">
        <v>8.349</v>
      </c>
      <c r="C13" s="44">
        <v>1.6743</v>
      </c>
      <c r="D13" s="44">
        <v>3.867488888888889</v>
      </c>
      <c r="E13" s="44">
        <v>4.053</v>
      </c>
      <c r="F13" s="44">
        <v>2.6822</v>
      </c>
      <c r="G13" s="45">
        <f t="shared" si="0"/>
        <v>20.62598888888889</v>
      </c>
      <c r="K13" s="10"/>
      <c r="L13" s="39"/>
      <c r="M13" s="39"/>
      <c r="N13" s="39"/>
    </row>
    <row r="14" spans="1:14" ht="12">
      <c r="A14" s="1" t="s">
        <v>57</v>
      </c>
      <c r="B14" s="44">
        <v>6.647</v>
      </c>
      <c r="C14" s="44">
        <v>1.6743095366786125</v>
      </c>
      <c r="D14" s="44">
        <v>3.867488888888889</v>
      </c>
      <c r="E14" s="44">
        <v>4.259333333333334</v>
      </c>
      <c r="F14" s="44">
        <v>2.5326353981123093</v>
      </c>
      <c r="G14" s="45">
        <f t="shared" si="0"/>
        <v>18.980767157013144</v>
      </c>
      <c r="K14" s="10"/>
      <c r="L14" s="39"/>
      <c r="M14" s="39"/>
      <c r="N14" s="39"/>
    </row>
    <row r="15" spans="1:14" ht="12">
      <c r="A15" s="1" t="s">
        <v>58</v>
      </c>
      <c r="B15" s="44">
        <v>8.81</v>
      </c>
      <c r="C15" s="45">
        <v>1.6743095366786125</v>
      </c>
      <c r="D15" s="45">
        <v>3.867488888888889</v>
      </c>
      <c r="E15" s="44">
        <v>3.22</v>
      </c>
      <c r="F15" s="45">
        <v>2.65</v>
      </c>
      <c r="G15" s="45">
        <f t="shared" si="0"/>
        <v>20.2217984255675</v>
      </c>
      <c r="K15" s="10"/>
      <c r="L15" s="39"/>
      <c r="M15" s="39"/>
      <c r="N15" s="39"/>
    </row>
    <row r="16" spans="1:17" ht="12">
      <c r="A16" s="1" t="s">
        <v>59</v>
      </c>
      <c r="B16" s="44">
        <v>10.205</v>
      </c>
      <c r="C16" s="45">
        <v>1.6743095366786125</v>
      </c>
      <c r="D16" s="45">
        <v>3.867488888888889</v>
      </c>
      <c r="E16" s="44">
        <v>3.223900000000001</v>
      </c>
      <c r="F16" s="45">
        <v>2.7848930365873596</v>
      </c>
      <c r="G16" s="45">
        <f aca="true" t="shared" si="1" ref="G16:G24">SUM(B16:F16)</f>
        <v>21.75559146215486</v>
      </c>
      <c r="K16" s="10"/>
      <c r="L16" s="39"/>
      <c r="M16" s="39"/>
      <c r="N16" s="39"/>
      <c r="O16" s="10"/>
      <c r="P16" s="10"/>
      <c r="Q16" s="10"/>
    </row>
    <row r="17" spans="1:16" ht="12">
      <c r="A17" s="1" t="s">
        <v>60</v>
      </c>
      <c r="B17" s="45">
        <v>9.049999999999999</v>
      </c>
      <c r="C17" s="45">
        <v>1.7780370370370373</v>
      </c>
      <c r="D17" s="45">
        <v>3.915</v>
      </c>
      <c r="E17" s="45">
        <v>4.213</v>
      </c>
      <c r="F17" s="45">
        <v>2.783</v>
      </c>
      <c r="G17" s="45">
        <f t="shared" si="1"/>
        <v>21.73903703703704</v>
      </c>
      <c r="K17" s="10"/>
      <c r="L17" s="39"/>
      <c r="M17" s="39"/>
      <c r="N17" s="39"/>
      <c r="P17" s="42"/>
    </row>
    <row r="18" spans="1:16" ht="12">
      <c r="A18" s="1" t="s">
        <v>61</v>
      </c>
      <c r="B18" s="45">
        <v>6.6339999999999995</v>
      </c>
      <c r="C18" s="45">
        <v>1.7780370370370373</v>
      </c>
      <c r="D18" s="45">
        <v>3.915</v>
      </c>
      <c r="E18" s="45">
        <v>4.948</v>
      </c>
      <c r="F18" s="45">
        <v>2.615</v>
      </c>
      <c r="G18" s="45">
        <f t="shared" si="1"/>
        <v>19.89003703703704</v>
      </c>
      <c r="K18" s="10"/>
      <c r="L18" s="39"/>
      <c r="M18" s="39"/>
      <c r="N18" s="39"/>
      <c r="P18" s="42"/>
    </row>
    <row r="19" spans="1:16" ht="12">
      <c r="A19" s="1" t="s">
        <v>62</v>
      </c>
      <c r="B19" s="45">
        <v>7.113</v>
      </c>
      <c r="C19" s="45">
        <f>+C18</f>
        <v>1.7780370370370373</v>
      </c>
      <c r="D19" s="45">
        <v>3.915</v>
      </c>
      <c r="E19" s="45">
        <v>4.812</v>
      </c>
      <c r="F19" s="45">
        <v>2.65</v>
      </c>
      <c r="G19" s="45">
        <f t="shared" si="1"/>
        <v>20.268037037037036</v>
      </c>
      <c r="K19" s="10"/>
      <c r="L19" s="39"/>
      <c r="M19" s="39"/>
      <c r="N19" s="39"/>
      <c r="P19" s="42"/>
    </row>
    <row r="20" spans="1:16" ht="12">
      <c r="A20" s="1" t="s">
        <v>63</v>
      </c>
      <c r="B20" s="45">
        <v>7.708</v>
      </c>
      <c r="C20" s="45">
        <f>+C19</f>
        <v>1.7780370370370373</v>
      </c>
      <c r="D20" s="45">
        <f>+D19</f>
        <v>3.915</v>
      </c>
      <c r="E20" s="45">
        <v>4.701</v>
      </c>
      <c r="F20" s="45">
        <v>2.698</v>
      </c>
      <c r="G20" s="45">
        <f t="shared" si="1"/>
        <v>20.80003703703704</v>
      </c>
      <c r="K20" s="10"/>
      <c r="L20" s="39"/>
      <c r="M20" s="39"/>
      <c r="N20" s="39"/>
      <c r="P20" s="42"/>
    </row>
    <row r="21" spans="1:18" ht="12">
      <c r="A21" s="1" t="s">
        <v>64</v>
      </c>
      <c r="B21" s="45">
        <v>7.09</v>
      </c>
      <c r="C21" s="45">
        <v>1.89</v>
      </c>
      <c r="D21" s="45">
        <v>3.909</v>
      </c>
      <c r="E21" s="45">
        <v>4.182</v>
      </c>
      <c r="F21" s="45">
        <v>2.595</v>
      </c>
      <c r="G21" s="45">
        <f t="shared" si="1"/>
        <v>19.665999999999997</v>
      </c>
      <c r="K21" s="10"/>
      <c r="L21" s="39"/>
      <c r="M21" s="39"/>
      <c r="N21" s="39"/>
      <c r="O21" s="39"/>
      <c r="P21" s="42"/>
      <c r="Q21" s="39"/>
      <c r="R21" s="39"/>
    </row>
    <row r="22" spans="1:17" ht="12">
      <c r="A22" s="1" t="s">
        <v>65</v>
      </c>
      <c r="B22" s="45">
        <v>3.82</v>
      </c>
      <c r="C22" s="45">
        <f aca="true" t="shared" si="2" ref="C22:E23">+C21</f>
        <v>1.89</v>
      </c>
      <c r="D22" s="45">
        <f t="shared" si="2"/>
        <v>3.909</v>
      </c>
      <c r="E22" s="45">
        <f t="shared" si="2"/>
        <v>4.182</v>
      </c>
      <c r="F22" s="45">
        <v>2.28</v>
      </c>
      <c r="G22" s="45">
        <f t="shared" si="1"/>
        <v>16.081</v>
      </c>
      <c r="K22" s="10"/>
      <c r="L22" s="39"/>
      <c r="M22" s="39"/>
      <c r="N22" s="42"/>
      <c r="P22" s="42"/>
      <c r="Q22" s="42"/>
    </row>
    <row r="23" spans="1:18" ht="12">
      <c r="A23" s="1" t="s">
        <v>66</v>
      </c>
      <c r="B23" s="45">
        <v>4.31</v>
      </c>
      <c r="C23" s="45">
        <f t="shared" si="2"/>
        <v>1.89</v>
      </c>
      <c r="D23" s="45">
        <f t="shared" si="2"/>
        <v>3.909</v>
      </c>
      <c r="E23" s="45">
        <f t="shared" si="2"/>
        <v>4.182</v>
      </c>
      <c r="F23" s="45">
        <v>2.32</v>
      </c>
      <c r="G23" s="45">
        <f t="shared" si="1"/>
        <v>16.610999999999997</v>
      </c>
      <c r="K23" s="10"/>
      <c r="L23" s="39"/>
      <c r="M23" s="39"/>
      <c r="N23" s="39"/>
      <c r="O23" s="39"/>
      <c r="P23" s="42"/>
      <c r="Q23" s="39"/>
      <c r="R23" s="40"/>
    </row>
    <row r="24" spans="1:18" ht="12">
      <c r="A24" s="1" t="s">
        <v>67</v>
      </c>
      <c r="B24" s="45">
        <v>6.66</v>
      </c>
      <c r="C24" s="45">
        <f>+C23</f>
        <v>1.89</v>
      </c>
      <c r="D24" s="45">
        <f>+D23</f>
        <v>3.909</v>
      </c>
      <c r="E24" s="45">
        <f>+E23</f>
        <v>4.182</v>
      </c>
      <c r="F24" s="45">
        <v>2.56</v>
      </c>
      <c r="G24" s="45">
        <f t="shared" si="1"/>
        <v>19.200999999999997</v>
      </c>
      <c r="I24" s="10"/>
      <c r="J24" s="39"/>
      <c r="K24" s="39"/>
      <c r="N24" s="39"/>
      <c r="O24" s="41"/>
      <c r="P24" s="42"/>
      <c r="Q24" s="41"/>
      <c r="R24" s="41"/>
    </row>
    <row r="25" spans="2:16" ht="11.25">
      <c r="B25" s="46"/>
      <c r="C25" s="46"/>
      <c r="D25" s="46"/>
      <c r="E25" s="46"/>
      <c r="F25" s="46"/>
      <c r="G25" s="46"/>
      <c r="I25" s="12"/>
      <c r="J25" s="39"/>
      <c r="K25" s="39"/>
      <c r="N25" s="39"/>
      <c r="P25" s="39"/>
    </row>
    <row r="26" spans="9:16" ht="11.25">
      <c r="I26" s="45"/>
      <c r="J26" s="42"/>
      <c r="K26" s="42"/>
      <c r="N26" s="39"/>
      <c r="P26" s="39"/>
    </row>
    <row r="27" spans="9:16" ht="11.25">
      <c r="I27" s="45"/>
      <c r="J27" s="42"/>
      <c r="K27" s="42"/>
      <c r="P27" s="39"/>
    </row>
    <row r="28" spans="9:11" ht="11.25">
      <c r="I28" s="45"/>
      <c r="J28" s="42"/>
      <c r="K28" s="43"/>
    </row>
    <row r="29" spans="8:11" ht="11.25">
      <c r="H29" s="47"/>
      <c r="I29" s="42"/>
      <c r="J29" s="42"/>
      <c r="K29" s="43"/>
    </row>
    <row r="30" spans="1:11" ht="11.25">
      <c r="A30" s="12"/>
      <c r="H30" s="47"/>
      <c r="I30" s="42"/>
      <c r="J30" s="42"/>
      <c r="K30" s="43"/>
    </row>
    <row r="31" spans="8:11" ht="11.25">
      <c r="H31" s="47"/>
      <c r="I31" s="42"/>
      <c r="J31" s="42"/>
      <c r="K31" s="43"/>
    </row>
    <row r="32" spans="8:9" ht="11.25">
      <c r="H32" s="47"/>
      <c r="I32" s="42"/>
    </row>
    <row r="33" spans="8:9" ht="11.25">
      <c r="H33" s="47"/>
      <c r="I33" s="42"/>
    </row>
    <row r="34" spans="8:9" ht="11.25">
      <c r="H34" s="47"/>
      <c r="I34" s="42"/>
    </row>
  </sheetData>
  <sheetProtection/>
  <mergeCells count="1">
    <mergeCell ref="B3:C3"/>
  </mergeCells>
  <printOptions/>
  <pageMargins left="0.7" right="0.7" top="0.75" bottom="0.75" header="0.3" footer="0.3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06"/>
  <sheetViews>
    <sheetView zoomScalePageLayoutView="0" workbookViewId="0" topLeftCell="A837">
      <selection activeCell="G906" sqref="G906"/>
    </sheetView>
  </sheetViews>
  <sheetFormatPr defaultColWidth="9.140625" defaultRowHeight="12"/>
  <cols>
    <col min="1" max="1" width="33.7109375" style="23" customWidth="1"/>
    <col min="2" max="2" width="8.421875" style="0" customWidth="1"/>
    <col min="4" max="4" width="23.8515625" style="0" customWidth="1"/>
    <col min="5" max="5" width="33.7109375" style="0" customWidth="1"/>
    <col min="6" max="6" width="10.421875" style="0" customWidth="1"/>
    <col min="9" max="9" width="35.28125" style="0" customWidth="1"/>
    <col min="10" max="10" width="10.8515625" style="0" customWidth="1"/>
    <col min="11" max="11" width="10.421875" style="0" customWidth="1"/>
    <col min="12" max="12" width="3.140625" style="0" customWidth="1"/>
    <col min="13" max="13" width="35.28125" style="0" bestFit="1" customWidth="1"/>
    <col min="14" max="15" width="10.7109375" style="0" customWidth="1"/>
    <col min="17" max="17" width="18.57421875" style="0" customWidth="1"/>
  </cols>
  <sheetData>
    <row r="1" ht="12">
      <c r="A1" s="1" t="s">
        <v>0</v>
      </c>
    </row>
    <row r="2" ht="12">
      <c r="A2" s="1" t="s">
        <v>1</v>
      </c>
    </row>
    <row r="3" ht="12.75" customHeight="1"/>
    <row r="6" spans="1:3" ht="12">
      <c r="A6" s="1" t="s">
        <v>13</v>
      </c>
      <c r="B6" s="2"/>
      <c r="C6" s="3"/>
    </row>
    <row r="7" spans="2:3" ht="11.25">
      <c r="B7" s="4" t="s">
        <v>2</v>
      </c>
      <c r="C7" s="4" t="s">
        <v>3</v>
      </c>
    </row>
    <row r="8" spans="1:3" ht="11.25">
      <c r="A8" s="23" t="s">
        <v>6</v>
      </c>
      <c r="B8" s="6">
        <v>2.3871</v>
      </c>
      <c r="C8" s="5">
        <f aca="true" t="shared" si="0" ref="C8:C13">B8*100/$B$14</f>
        <v>14.45850999394307</v>
      </c>
    </row>
    <row r="9" spans="1:3" ht="11.25">
      <c r="A9" s="23" t="s">
        <v>7</v>
      </c>
      <c r="B9">
        <v>1.6289</v>
      </c>
      <c r="C9" s="5">
        <f t="shared" si="0"/>
        <v>9.866141732283467</v>
      </c>
    </row>
    <row r="10" spans="1:3" ht="11.25">
      <c r="A10" s="23" t="s">
        <v>4</v>
      </c>
      <c r="B10">
        <v>2.3291</v>
      </c>
      <c r="C10" s="5">
        <f t="shared" si="0"/>
        <v>14.107207752877045</v>
      </c>
    </row>
    <row r="11" spans="1:3" ht="11.25">
      <c r="A11" s="23" t="s">
        <v>8</v>
      </c>
      <c r="B11">
        <v>9.41</v>
      </c>
      <c r="C11" s="5">
        <f t="shared" si="0"/>
        <v>56.995760145366454</v>
      </c>
    </row>
    <row r="12" spans="1:3" ht="11.25">
      <c r="A12" s="23" t="s">
        <v>9</v>
      </c>
      <c r="B12">
        <v>0.4649</v>
      </c>
      <c r="C12" s="5">
        <f t="shared" si="0"/>
        <v>2.815869170199879</v>
      </c>
    </row>
    <row r="13" spans="1:3" ht="11.25">
      <c r="A13" s="23" t="s">
        <v>10</v>
      </c>
      <c r="B13">
        <v>0.29</v>
      </c>
      <c r="C13" s="5">
        <f t="shared" si="0"/>
        <v>1.7565112053301029</v>
      </c>
    </row>
    <row r="14" spans="1:3" ht="12">
      <c r="A14" s="1" t="s">
        <v>5</v>
      </c>
      <c r="B14" s="8">
        <f>SUM(B8:B13)</f>
        <v>16.509999999999998</v>
      </c>
      <c r="C14" s="5">
        <f>SUM(C8:C13)</f>
        <v>100</v>
      </c>
    </row>
    <row r="15" spans="2:3" ht="11.25">
      <c r="B15" s="7"/>
      <c r="C15" s="5"/>
    </row>
    <row r="16" spans="2:3" ht="11.25">
      <c r="B16" s="7"/>
      <c r="C16" s="5"/>
    </row>
    <row r="28" spans="1:3" ht="12">
      <c r="A28" s="1" t="s">
        <v>14</v>
      </c>
      <c r="B28" s="2"/>
      <c r="C28" s="3"/>
    </row>
    <row r="29" spans="2:3" ht="11.25">
      <c r="B29" s="4" t="s">
        <v>2</v>
      </c>
      <c r="C29" s="4" t="s">
        <v>3</v>
      </c>
    </row>
    <row r="30" spans="1:3" ht="11.25">
      <c r="A30" s="23" t="s">
        <v>6</v>
      </c>
      <c r="B30" s="6">
        <v>2.3871</v>
      </c>
      <c r="C30" s="5">
        <f aca="true" t="shared" si="1" ref="C30:C35">B30*100/$B$36</f>
        <v>13.888985861406878</v>
      </c>
    </row>
    <row r="31" spans="1:3" ht="11.25">
      <c r="A31" s="23" t="s">
        <v>7</v>
      </c>
      <c r="B31">
        <v>1.4093</v>
      </c>
      <c r="C31" s="5">
        <f t="shared" si="1"/>
        <v>8.199802176063303</v>
      </c>
    </row>
    <row r="32" spans="1:3" ht="11.25">
      <c r="A32" s="23" t="s">
        <v>4</v>
      </c>
      <c r="B32">
        <v>2.391</v>
      </c>
      <c r="C32" s="5">
        <f t="shared" si="1"/>
        <v>13.911677430616162</v>
      </c>
    </row>
    <row r="33" spans="1:3" ht="11.25">
      <c r="A33" s="23" t="s">
        <v>8</v>
      </c>
      <c r="B33" s="10">
        <f>10.0888</f>
        <v>10.0888</v>
      </c>
      <c r="C33" s="5">
        <f t="shared" si="1"/>
        <v>58.70018036888346</v>
      </c>
    </row>
    <row r="34" spans="1:3" ht="11.25">
      <c r="A34" s="23" t="s">
        <v>9</v>
      </c>
      <c r="B34">
        <v>0.4649</v>
      </c>
      <c r="C34" s="5">
        <f t="shared" si="1"/>
        <v>2.704951416768487</v>
      </c>
    </row>
    <row r="35" spans="1:3" ht="11.25">
      <c r="A35" s="23" t="s">
        <v>10</v>
      </c>
      <c r="B35">
        <v>0.4468</v>
      </c>
      <c r="C35" s="5">
        <f t="shared" si="1"/>
        <v>2.599639262233083</v>
      </c>
    </row>
    <row r="36" spans="1:3" ht="12">
      <c r="A36" s="1" t="s">
        <v>5</v>
      </c>
      <c r="B36" s="11">
        <v>17.187</v>
      </c>
      <c r="C36" s="5">
        <f>SUM(C30:C35)</f>
        <v>100.00523651597138</v>
      </c>
    </row>
    <row r="51" spans="1:3" ht="12">
      <c r="A51" s="1" t="s">
        <v>15</v>
      </c>
      <c r="B51" s="2"/>
      <c r="C51" s="3"/>
    </row>
    <row r="52" spans="2:3" ht="11.25">
      <c r="B52" s="4" t="s">
        <v>2</v>
      </c>
      <c r="C52" s="4" t="s">
        <v>3</v>
      </c>
    </row>
    <row r="53" spans="1:3" ht="11.25">
      <c r="A53" s="23" t="s">
        <v>6</v>
      </c>
      <c r="B53" s="6">
        <v>2.3871</v>
      </c>
      <c r="C53" s="12">
        <f aca="true" t="shared" si="2" ref="C53:C58">B53*100/$B$59</f>
        <v>13.314183724691842</v>
      </c>
    </row>
    <row r="54" spans="1:3" ht="11.25">
      <c r="A54" s="23" t="s">
        <v>7</v>
      </c>
      <c r="B54">
        <v>1.4056</v>
      </c>
      <c r="C54" s="12">
        <f t="shared" si="2"/>
        <v>7.839812594121256</v>
      </c>
    </row>
    <row r="55" spans="1:3" ht="11.25">
      <c r="A55" s="23" t="s">
        <v>4</v>
      </c>
      <c r="B55">
        <v>2.458</v>
      </c>
      <c r="C55" s="12">
        <f t="shared" si="2"/>
        <v>13.709632439065203</v>
      </c>
    </row>
    <row r="56" spans="1:3" ht="11.25">
      <c r="A56" s="23" t="s">
        <v>8</v>
      </c>
      <c r="B56" s="10">
        <v>10.7717</v>
      </c>
      <c r="C56" s="12">
        <f t="shared" si="2"/>
        <v>60.07975904958447</v>
      </c>
    </row>
    <row r="57" spans="1:3" ht="11.25">
      <c r="A57" s="23" t="s">
        <v>9</v>
      </c>
      <c r="B57">
        <v>0.4649</v>
      </c>
      <c r="C57" s="12">
        <f t="shared" si="2"/>
        <v>2.5930057448825923</v>
      </c>
    </row>
    <row r="58" spans="1:3" ht="11.25">
      <c r="A58" s="23" t="s">
        <v>10</v>
      </c>
      <c r="B58" s="10">
        <v>0.441</v>
      </c>
      <c r="C58" s="12">
        <f t="shared" si="2"/>
        <v>2.459702158514139</v>
      </c>
    </row>
    <row r="59" spans="1:3" ht="12">
      <c r="A59" s="1" t="s">
        <v>5</v>
      </c>
      <c r="B59" s="11">
        <v>17.929</v>
      </c>
      <c r="C59" s="12">
        <f>SUM(C53:C58)</f>
        <v>99.99609571085949</v>
      </c>
    </row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spans="1:3" ht="12">
      <c r="A75" s="1" t="s">
        <v>16</v>
      </c>
      <c r="B75" s="2"/>
      <c r="C75" s="3"/>
    </row>
    <row r="76" spans="2:3" ht="11.25">
      <c r="B76" s="4" t="s">
        <v>2</v>
      </c>
      <c r="C76" s="4" t="s">
        <v>3</v>
      </c>
    </row>
    <row r="77" spans="1:3" ht="11.25">
      <c r="A77" s="23" t="s">
        <v>6</v>
      </c>
      <c r="B77" s="6">
        <v>2.3871</v>
      </c>
      <c r="C77" s="5">
        <f>B77*100/B83</f>
        <v>13.212779382949753</v>
      </c>
    </row>
    <row r="78" spans="1:3" ht="11.25">
      <c r="A78" s="23" t="s">
        <v>7</v>
      </c>
      <c r="B78">
        <v>1.325</v>
      </c>
      <c r="C78" s="5">
        <f>B78*100/B83</f>
        <v>7.333975402123254</v>
      </c>
    </row>
    <row r="79" spans="1:3" ht="11.25">
      <c r="A79" s="23" t="s">
        <v>4</v>
      </c>
      <c r="B79">
        <v>2.4706</v>
      </c>
      <c r="C79" s="5">
        <f>B79*100/B83</f>
        <v>13.674958210177897</v>
      </c>
    </row>
    <row r="80" spans="1:3" ht="11.25">
      <c r="A80" s="23" t="s">
        <v>8</v>
      </c>
      <c r="B80" s="10">
        <v>11.229</v>
      </c>
      <c r="C80" s="5">
        <f>B80*100/B83</f>
        <v>62.15336587957888</v>
      </c>
    </row>
    <row r="81" spans="1:3" ht="11.25">
      <c r="A81" s="23" t="s">
        <v>9</v>
      </c>
      <c r="B81">
        <v>0.4649</v>
      </c>
      <c r="C81" s="5">
        <f>B81*100/B83</f>
        <v>2.5732567278846044</v>
      </c>
    </row>
    <row r="82" spans="1:3" ht="11.25">
      <c r="A82" s="23" t="s">
        <v>10</v>
      </c>
      <c r="B82" s="10">
        <v>0.19</v>
      </c>
      <c r="C82" s="5">
        <f>B82*100/B83</f>
        <v>1.0516643972855988</v>
      </c>
    </row>
    <row r="83" spans="1:3" ht="12">
      <c r="A83" s="1" t="s">
        <v>5</v>
      </c>
      <c r="B83" s="11">
        <f>SUM(B77:B82)</f>
        <v>18.0666</v>
      </c>
      <c r="C83" s="5">
        <f>B83*100/B83</f>
        <v>100</v>
      </c>
    </row>
    <row r="99" spans="1:3" ht="12">
      <c r="A99" s="1" t="s">
        <v>17</v>
      </c>
      <c r="B99" s="2"/>
      <c r="C99" s="3"/>
    </row>
    <row r="100" spans="2:3" ht="11.25">
      <c r="B100" s="4" t="s">
        <v>2</v>
      </c>
      <c r="C100" s="4" t="s">
        <v>3</v>
      </c>
    </row>
    <row r="101" spans="1:3" ht="11.25">
      <c r="A101" s="23" t="s">
        <v>6</v>
      </c>
      <c r="B101" s="13">
        <v>2.4922851851851853</v>
      </c>
      <c r="C101" s="5">
        <f>B101*100/B107</f>
        <v>14.53522142390918</v>
      </c>
    </row>
    <row r="102" spans="1:3" ht="11.25">
      <c r="A102" s="23" t="s">
        <v>7</v>
      </c>
      <c r="B102" s="10">
        <v>1.2333333333333336</v>
      </c>
      <c r="C102" s="5">
        <f>B102*100/B107</f>
        <v>7.192906010937096</v>
      </c>
    </row>
    <row r="103" spans="1:3" ht="11.25">
      <c r="A103" s="23" t="s">
        <v>4</v>
      </c>
      <c r="B103" s="10">
        <v>2.386942210862085</v>
      </c>
      <c r="C103" s="5">
        <f>B103*100/B107</f>
        <v>13.920852142921111</v>
      </c>
    </row>
    <row r="104" spans="1:3" ht="11.25">
      <c r="A104" s="23" t="s">
        <v>8</v>
      </c>
      <c r="B104" s="14">
        <v>9.727</v>
      </c>
      <c r="C104" s="5">
        <f>B104*100/B107</f>
        <v>56.728700082474425</v>
      </c>
    </row>
    <row r="105" spans="1:3" ht="11.25">
      <c r="A105" s="23" t="s">
        <v>9</v>
      </c>
      <c r="B105" s="14">
        <v>0.633962962962963</v>
      </c>
      <c r="C105" s="5">
        <f>B105*100/B107</f>
        <v>3.6973264921684756</v>
      </c>
    </row>
    <row r="106" spans="1:3" ht="11.25">
      <c r="A106" s="23" t="s">
        <v>10</v>
      </c>
      <c r="B106" s="14">
        <v>0.6729999999999998</v>
      </c>
      <c r="C106" s="5">
        <f>B106*100/B107</f>
        <v>3.9249938475897275</v>
      </c>
    </row>
    <row r="107" spans="1:3" ht="12">
      <c r="A107" s="1" t="s">
        <v>5</v>
      </c>
      <c r="B107" s="11">
        <f>SUM(B101:B106)</f>
        <v>17.146523692343564</v>
      </c>
      <c r="C107" s="5">
        <f>SUM(C101:C106)</f>
        <v>100.00000000000001</v>
      </c>
    </row>
    <row r="126" spans="1:3" ht="12">
      <c r="A126" s="1" t="s">
        <v>18</v>
      </c>
      <c r="B126" s="2"/>
      <c r="C126" s="3"/>
    </row>
    <row r="127" spans="2:3" ht="11.25">
      <c r="B127" s="4" t="s">
        <v>2</v>
      </c>
      <c r="C127" s="4" t="s">
        <v>3</v>
      </c>
    </row>
    <row r="128" spans="1:3" ht="11.25">
      <c r="A128" s="23" t="s">
        <v>6</v>
      </c>
      <c r="B128" s="13">
        <v>2.4922851851851853</v>
      </c>
      <c r="C128" s="5">
        <f>B128*100/B134</f>
        <v>14.836326763265019</v>
      </c>
    </row>
    <row r="129" spans="1:3" ht="11.25">
      <c r="A129" s="23" t="s">
        <v>7</v>
      </c>
      <c r="B129" s="10">
        <v>1.2333333333333336</v>
      </c>
      <c r="C129" s="5">
        <f>B129*100/B134</f>
        <v>7.341911130447369</v>
      </c>
    </row>
    <row r="130" spans="1:3" ht="11.25">
      <c r="A130" s="23" t="s">
        <v>4</v>
      </c>
      <c r="B130" s="10">
        <v>2.35530665530653</v>
      </c>
      <c r="C130" s="5">
        <f>B130*100/B134</f>
        <v>14.020907147198736</v>
      </c>
    </row>
    <row r="131" spans="1:3" ht="11.25">
      <c r="A131" s="23" t="s">
        <v>8</v>
      </c>
      <c r="B131" s="14">
        <v>9.345</v>
      </c>
      <c r="C131" s="5">
        <f>B131*100/B134</f>
        <v>55.62985906543027</v>
      </c>
    </row>
    <row r="132" spans="1:3" ht="11.25">
      <c r="A132" s="23" t="s">
        <v>9</v>
      </c>
      <c r="B132" s="14">
        <v>0.6996074074074073</v>
      </c>
      <c r="C132" s="5">
        <f>B132*100/B134</f>
        <v>4.164693576800976</v>
      </c>
    </row>
    <row r="133" spans="1:3" ht="11.25">
      <c r="A133" s="23" t="s">
        <v>11</v>
      </c>
      <c r="B133" s="14">
        <v>0.673</v>
      </c>
      <c r="C133" s="5">
        <f>B133*100/B134</f>
        <v>4.006302316857632</v>
      </c>
    </row>
    <row r="134" spans="1:3" ht="12">
      <c r="A134" s="1" t="s">
        <v>5</v>
      </c>
      <c r="B134" s="11">
        <f>SUM(B128:B133)</f>
        <v>16.798532581232458</v>
      </c>
      <c r="C134" s="5">
        <f>SUM(C128:C133)</f>
        <v>99.99999999999999</v>
      </c>
    </row>
    <row r="151" spans="1:3" ht="12">
      <c r="A151" s="1" t="s">
        <v>19</v>
      </c>
      <c r="B151" s="2"/>
      <c r="C151" s="3"/>
    </row>
    <row r="152" spans="2:3" ht="11.25">
      <c r="B152" s="4" t="s">
        <v>2</v>
      </c>
      <c r="C152" s="4" t="s">
        <v>3</v>
      </c>
    </row>
    <row r="153" spans="1:3" ht="11.25">
      <c r="A153" s="23" t="s">
        <v>6</v>
      </c>
      <c r="B153" s="13">
        <v>2.5072851851851854</v>
      </c>
      <c r="C153" s="5">
        <f>B153*100/B159</f>
        <v>15.077865030253127</v>
      </c>
    </row>
    <row r="154" spans="1:3" ht="11.25">
      <c r="A154" s="23" t="s">
        <v>7</v>
      </c>
      <c r="B154" s="10">
        <v>1.3598666666666668</v>
      </c>
      <c r="C154" s="5">
        <f>B154*100/B159</f>
        <v>8.177723930365675</v>
      </c>
    </row>
    <row r="155" spans="1:3" ht="11.25">
      <c r="A155" s="23" t="s">
        <v>4</v>
      </c>
      <c r="B155" s="10">
        <v>2.339859988639861</v>
      </c>
      <c r="C155" s="5">
        <f>B155*100/B159</f>
        <v>14.071033206298665</v>
      </c>
    </row>
    <row r="156" spans="1:3" ht="11.25">
      <c r="A156" s="23" t="s">
        <v>8</v>
      </c>
      <c r="B156" s="14">
        <v>9.049294594706703</v>
      </c>
      <c r="C156" s="5">
        <f>B156*100/B159</f>
        <v>54.41903590552633</v>
      </c>
    </row>
    <row r="157" spans="1:3" ht="11.25">
      <c r="A157" s="23" t="s">
        <v>9</v>
      </c>
      <c r="B157" s="14">
        <v>0.6996074074074073</v>
      </c>
      <c r="C157" s="5">
        <f>B157*100/B159</f>
        <v>4.207174407356095</v>
      </c>
    </row>
    <row r="158" spans="1:3" ht="11.25">
      <c r="A158" s="23" t="s">
        <v>11</v>
      </c>
      <c r="B158" s="14">
        <v>0.673</v>
      </c>
      <c r="C158" s="5">
        <f>B158*100/B159</f>
        <v>4.047167520200093</v>
      </c>
    </row>
    <row r="159" spans="1:3" ht="12">
      <c r="A159" s="1" t="s">
        <v>5</v>
      </c>
      <c r="B159" s="11">
        <f>SUM(B153:B158)</f>
        <v>16.628913842605826</v>
      </c>
      <c r="C159" s="5">
        <f>SUM(C153:C158)</f>
        <v>99.99999999999999</v>
      </c>
    </row>
    <row r="175" spans="1:3" ht="12">
      <c r="A175" s="1" t="s">
        <v>20</v>
      </c>
      <c r="B175" s="2"/>
      <c r="C175" s="3"/>
    </row>
    <row r="176" spans="2:3" ht="11.25">
      <c r="B176" s="4" t="s">
        <v>2</v>
      </c>
      <c r="C176" s="4" t="s">
        <v>3</v>
      </c>
    </row>
    <row r="177" spans="1:3" ht="11.25">
      <c r="A177" s="23" t="s">
        <v>6</v>
      </c>
      <c r="B177" s="13">
        <v>2.5072851851851854</v>
      </c>
      <c r="C177" s="5">
        <f>B177*100/B183</f>
        <v>15.077865030253127</v>
      </c>
    </row>
    <row r="178" spans="1:3" ht="11.25">
      <c r="A178" s="23" t="s">
        <v>7</v>
      </c>
      <c r="B178" s="10">
        <v>1.3598666666666668</v>
      </c>
      <c r="C178" s="5">
        <f>B178*100/B183</f>
        <v>8.177723930365675</v>
      </c>
    </row>
    <row r="179" spans="1:3" ht="11.25">
      <c r="A179" s="23" t="s">
        <v>4</v>
      </c>
      <c r="B179" s="10">
        <v>2.339859988639861</v>
      </c>
      <c r="C179" s="5">
        <f>B179*100/B183</f>
        <v>14.071033206298665</v>
      </c>
    </row>
    <row r="180" spans="1:3" ht="11.25">
      <c r="A180" s="23" t="s">
        <v>8</v>
      </c>
      <c r="B180" s="14">
        <v>9.049294594706703</v>
      </c>
      <c r="C180" s="5">
        <f>B180*100/B183</f>
        <v>54.41903590552633</v>
      </c>
    </row>
    <row r="181" spans="1:3" ht="11.25">
      <c r="A181" s="23" t="s">
        <v>9</v>
      </c>
      <c r="B181" s="14">
        <v>0.6996074074074073</v>
      </c>
      <c r="C181" s="5">
        <f>B181*100/B183</f>
        <v>4.207174407356095</v>
      </c>
    </row>
    <row r="182" spans="1:3" ht="11.25">
      <c r="A182" s="23" t="s">
        <v>11</v>
      </c>
      <c r="B182" s="14">
        <v>0.673</v>
      </c>
      <c r="C182" s="5">
        <f>B182*100/B183</f>
        <v>4.047167520200093</v>
      </c>
    </row>
    <row r="183" spans="1:3" ht="12">
      <c r="A183" s="1" t="s">
        <v>5</v>
      </c>
      <c r="B183" s="11">
        <f>SUM(B177:B182)</f>
        <v>16.628913842605826</v>
      </c>
      <c r="C183" s="5">
        <f>SUM(C177:C182)</f>
        <v>99.99999999999999</v>
      </c>
    </row>
    <row r="201" spans="1:3" ht="12">
      <c r="A201" s="1" t="s">
        <v>21</v>
      </c>
      <c r="B201" s="2"/>
      <c r="C201" s="3"/>
    </row>
    <row r="202" spans="2:3" ht="11.25">
      <c r="B202" s="4" t="s">
        <v>2</v>
      </c>
      <c r="C202" s="4" t="s">
        <v>3</v>
      </c>
    </row>
    <row r="203" spans="1:3" ht="11.25">
      <c r="A203" s="23" t="s">
        <v>6</v>
      </c>
      <c r="B203" s="13">
        <v>2.499888888888889</v>
      </c>
      <c r="C203" s="5">
        <f>B203*100/B209</f>
        <v>15.371536675526157</v>
      </c>
    </row>
    <row r="204" spans="1:3" ht="11.25">
      <c r="A204" s="23" t="s">
        <v>7</v>
      </c>
      <c r="B204" s="10">
        <v>1.3009555555555556</v>
      </c>
      <c r="C204" s="5">
        <f>B204*100/B209</f>
        <v>7.999429944400442</v>
      </c>
    </row>
    <row r="205" spans="1:3" ht="11.25">
      <c r="A205" s="23" t="s">
        <v>4</v>
      </c>
      <c r="B205" s="10">
        <v>2.306544803454676</v>
      </c>
      <c r="C205" s="5">
        <f>B205*100/B209</f>
        <v>14.182685557599466</v>
      </c>
    </row>
    <row r="206" spans="1:3" ht="11.25">
      <c r="A206" s="23" t="s">
        <v>8</v>
      </c>
      <c r="B206" s="14">
        <v>8.983212881280217</v>
      </c>
      <c r="C206" s="5">
        <f>B206*100/B209</f>
        <v>55.23676947499536</v>
      </c>
    </row>
    <row r="207" spans="1:3" ht="11.25">
      <c r="A207" s="23" t="s">
        <v>9</v>
      </c>
      <c r="B207" s="14">
        <v>0.7204133429411904</v>
      </c>
      <c r="C207" s="5">
        <f>B207*100/B209</f>
        <v>4.429740926398071</v>
      </c>
    </row>
    <row r="208" spans="1:3" ht="11.25">
      <c r="A208" s="23" t="s">
        <v>11</v>
      </c>
      <c r="B208" s="14">
        <v>0.452087831461966</v>
      </c>
      <c r="C208" s="5">
        <f>B208*100/B209</f>
        <v>2.7798374210805052</v>
      </c>
    </row>
    <row r="209" spans="1:3" ht="12">
      <c r="A209" s="1" t="s">
        <v>5</v>
      </c>
      <c r="B209" s="11">
        <f>SUM(B203:B208)</f>
        <v>16.263103303582493</v>
      </c>
      <c r="C209" s="5">
        <f>SUM(C203:C208)</f>
        <v>99.99999999999999</v>
      </c>
    </row>
    <row r="228" spans="1:3" ht="12">
      <c r="A228" s="1" t="s">
        <v>22</v>
      </c>
      <c r="B228" s="2"/>
      <c r="C228" s="3"/>
    </row>
    <row r="229" spans="2:3" ht="11.25">
      <c r="B229" s="4" t="s">
        <v>2</v>
      </c>
      <c r="C229" s="4" t="s">
        <v>3</v>
      </c>
    </row>
    <row r="230" spans="1:3" ht="11.25">
      <c r="A230" s="23" t="s">
        <v>6</v>
      </c>
      <c r="B230" s="13">
        <v>2.499888888888889</v>
      </c>
      <c r="C230" s="5">
        <f>B230*100/B236</f>
        <v>15.857615767716954</v>
      </c>
    </row>
    <row r="231" spans="1:3" ht="11.25">
      <c r="A231" s="23" t="s">
        <v>7</v>
      </c>
      <c r="B231" s="10">
        <v>1.3977555555555554</v>
      </c>
      <c r="C231" s="5">
        <f>B231*100/B236</f>
        <v>8.866422278089058</v>
      </c>
    </row>
    <row r="232" spans="1:3" ht="11.25">
      <c r="A232" s="23" t="s">
        <v>4</v>
      </c>
      <c r="B232" s="10">
        <v>2.261312321973194</v>
      </c>
      <c r="C232" s="5">
        <f>B232*100/B236</f>
        <v>14.344246295119463</v>
      </c>
    </row>
    <row r="233" spans="1:3" ht="11.25">
      <c r="A233" s="23" t="s">
        <v>8</v>
      </c>
      <c r="B233" s="14">
        <v>8.936948857067344</v>
      </c>
      <c r="C233" s="5">
        <f>B233*100/B236</f>
        <v>56.690000000000005</v>
      </c>
    </row>
    <row r="234" spans="1:3" ht="11.25">
      <c r="A234" s="23" t="s">
        <v>9</v>
      </c>
      <c r="B234" s="14">
        <v>0.6684188243775894</v>
      </c>
      <c r="C234" s="5">
        <f>B234*100/B236</f>
        <v>4.24</v>
      </c>
    </row>
    <row r="235" spans="1:3" ht="11.25">
      <c r="A235" s="23" t="s">
        <v>11</v>
      </c>
      <c r="B235" s="14">
        <v>0.00027046670321329014</v>
      </c>
      <c r="C235" s="5">
        <f>B235*100/B236</f>
        <v>0.0017156590745214197</v>
      </c>
    </row>
    <row r="236" spans="1:3" ht="12">
      <c r="A236" s="1" t="s">
        <v>5</v>
      </c>
      <c r="B236" s="11">
        <f>SUM(B230:B235)</f>
        <v>15.764594914565786</v>
      </c>
      <c r="C236" s="5">
        <f>SUM(C230:C235)</f>
        <v>100</v>
      </c>
    </row>
    <row r="254" spans="1:3" ht="12">
      <c r="A254" s="1" t="s">
        <v>23</v>
      </c>
      <c r="B254" s="2"/>
      <c r="C254" s="3"/>
    </row>
    <row r="255" spans="2:3" ht="11.25">
      <c r="B255" s="4" t="s">
        <v>2</v>
      </c>
      <c r="C255" s="4" t="s">
        <v>3</v>
      </c>
    </row>
    <row r="256" spans="1:3" ht="11.25">
      <c r="A256" s="23" t="s">
        <v>6</v>
      </c>
      <c r="B256" s="13">
        <v>2.499888888888889</v>
      </c>
      <c r="C256" s="5">
        <f>B256*100/B262</f>
        <v>15.943996613057372</v>
      </c>
    </row>
    <row r="257" spans="1:3" ht="11.25">
      <c r="A257" s="23" t="s">
        <v>7</v>
      </c>
      <c r="B257" s="10">
        <v>1.505111111111111</v>
      </c>
      <c r="C257" s="5">
        <f>B257*100/B262</f>
        <v>9.59942122407552</v>
      </c>
    </row>
    <row r="258" spans="1:3" ht="11.25">
      <c r="A258" s="23" t="s">
        <v>4</v>
      </c>
      <c r="B258" s="10">
        <v>2.25354787752875</v>
      </c>
      <c r="C258" s="5">
        <f>B258*100/B262</f>
        <v>14.372862684569498</v>
      </c>
    </row>
    <row r="259" spans="1:3" ht="11.25">
      <c r="A259" s="23" t="s">
        <v>8</v>
      </c>
      <c r="B259" s="14">
        <v>8.758999999999999</v>
      </c>
      <c r="C259" s="5">
        <f>B259*100/B262</f>
        <v>55.86386937214655</v>
      </c>
    </row>
    <row r="260" spans="1:3" ht="11.25">
      <c r="A260" s="23" t="s">
        <v>9</v>
      </c>
      <c r="B260" s="14">
        <v>0.6686381481481481</v>
      </c>
      <c r="C260" s="5">
        <f>B260*100/B262</f>
        <v>4.264495280897606</v>
      </c>
    </row>
    <row r="261" spans="1:3" ht="11.25">
      <c r="A261" s="23" t="s">
        <v>11</v>
      </c>
      <c r="B261" s="14">
        <v>-0.006999999999999999</v>
      </c>
      <c r="C261" s="5">
        <f>B261*100/B262</f>
        <v>-0.04464517474654937</v>
      </c>
    </row>
    <row r="262" spans="1:3" ht="12">
      <c r="A262" s="1" t="s">
        <v>5</v>
      </c>
      <c r="B262" s="11">
        <f>SUM(B256:B261)</f>
        <v>15.679186025676897</v>
      </c>
      <c r="C262" s="5">
        <f>SUM(C256:C261)</f>
        <v>100</v>
      </c>
    </row>
    <row r="283" spans="1:3" ht="12">
      <c r="A283" s="1" t="s">
        <v>24</v>
      </c>
      <c r="B283" s="2"/>
      <c r="C283" s="3"/>
    </row>
    <row r="284" spans="2:3" ht="11.25">
      <c r="B284" s="4" t="s">
        <v>2</v>
      </c>
      <c r="C284" s="4" t="s">
        <v>3</v>
      </c>
    </row>
    <row r="285" spans="1:3" ht="11.25">
      <c r="A285" s="23" t="s">
        <v>6</v>
      </c>
      <c r="B285" s="15">
        <v>2.52</v>
      </c>
      <c r="C285" s="16">
        <f>B285*100/B291</f>
        <v>16.160476092756003</v>
      </c>
    </row>
    <row r="286" spans="1:3" ht="11.25">
      <c r="A286" s="23" t="s">
        <v>7</v>
      </c>
      <c r="B286" s="17">
        <v>1.557</v>
      </c>
      <c r="C286" s="16">
        <f>B286*100/B291</f>
        <v>9.984865585881387</v>
      </c>
    </row>
    <row r="287" spans="1:3" ht="11.25">
      <c r="A287" s="23" t="s">
        <v>4</v>
      </c>
      <c r="B287" s="17">
        <v>2.246</v>
      </c>
      <c r="C287" s="16">
        <f>B287*100/B291</f>
        <v>14.403344962035707</v>
      </c>
    </row>
    <row r="288" spans="1:3" ht="11.25">
      <c r="A288" s="23" t="s">
        <v>8</v>
      </c>
      <c r="B288" s="18">
        <v>8.609</v>
      </c>
      <c r="C288" s="16">
        <f>B288*100/B291</f>
        <v>55.20854709624461</v>
      </c>
    </row>
    <row r="289" spans="1:3" ht="11.25">
      <c r="A289" s="23" t="s">
        <v>9</v>
      </c>
      <c r="B289" s="18">
        <v>0.6686</v>
      </c>
      <c r="C289" s="16">
        <f>B289*100/B291</f>
        <v>4.287656474451056</v>
      </c>
    </row>
    <row r="290" spans="1:3" ht="11.25">
      <c r="A290" s="23" t="s">
        <v>11</v>
      </c>
      <c r="B290" s="18">
        <v>-0.006999999999999999</v>
      </c>
      <c r="C290" s="16">
        <f>B290*100/B291</f>
        <v>-0.04489021136876667</v>
      </c>
    </row>
    <row r="291" spans="1:3" ht="12">
      <c r="A291" s="1" t="s">
        <v>5</v>
      </c>
      <c r="B291" s="11">
        <f>SUM(B285:B290)</f>
        <v>15.5936</v>
      </c>
      <c r="C291" s="16">
        <f>SUM(C285:C290)</f>
        <v>99.99999999999999</v>
      </c>
    </row>
    <row r="309" spans="1:3" ht="12">
      <c r="A309" s="1" t="s">
        <v>25</v>
      </c>
      <c r="B309" s="2"/>
      <c r="C309" s="3"/>
    </row>
    <row r="310" spans="2:3" ht="11.25">
      <c r="B310" s="4" t="s">
        <v>2</v>
      </c>
      <c r="C310" s="4" t="s">
        <v>3</v>
      </c>
    </row>
    <row r="311" spans="1:3" ht="11.25">
      <c r="A311" s="23" t="s">
        <v>6</v>
      </c>
      <c r="B311" s="15">
        <v>2.493</v>
      </c>
      <c r="C311" s="19">
        <f>B311*100/B316</f>
        <v>16.01665308585871</v>
      </c>
    </row>
    <row r="312" spans="1:3" ht="11.25">
      <c r="A312" s="23" t="s">
        <v>7</v>
      </c>
      <c r="B312" s="17">
        <v>1.465177777777778</v>
      </c>
      <c r="C312" s="19">
        <f>B312*100/B316</f>
        <v>9.413254783704794</v>
      </c>
    </row>
    <row r="313" spans="1:3" ht="11.25">
      <c r="A313" s="23" t="s">
        <v>4</v>
      </c>
      <c r="B313" s="17">
        <v>2.243171840491713</v>
      </c>
      <c r="C313" s="19">
        <f>B313*100/B316</f>
        <v>14.41159453715321</v>
      </c>
    </row>
    <row r="314" spans="1:3" ht="11.25">
      <c r="A314" s="23" t="s">
        <v>12</v>
      </c>
      <c r="B314" s="18">
        <f>8.983-0.258</f>
        <v>8.725000000000001</v>
      </c>
      <c r="C314" s="19">
        <f>B314*100/B316</f>
        <v>56.05507347537796</v>
      </c>
    </row>
    <row r="315" spans="1:3" ht="11.25">
      <c r="A315" s="23" t="s">
        <v>9</v>
      </c>
      <c r="B315" s="18">
        <v>0.6387</v>
      </c>
      <c r="C315" s="19">
        <f>B315*100/B316</f>
        <v>4.103424117905318</v>
      </c>
    </row>
    <row r="316" spans="1:3" ht="12">
      <c r="A316" s="1" t="s">
        <v>5</v>
      </c>
      <c r="B316" s="8">
        <f>SUM(B311:B315)</f>
        <v>15.565049618269493</v>
      </c>
      <c r="C316" s="16">
        <f>SUM(C311:C315)</f>
        <v>100</v>
      </c>
    </row>
    <row r="335" spans="1:3" ht="12">
      <c r="A335" s="1" t="s">
        <v>26</v>
      </c>
      <c r="B335" s="2"/>
      <c r="C335" s="3"/>
    </row>
    <row r="336" spans="2:3" ht="11.25">
      <c r="B336" s="4" t="s">
        <v>2</v>
      </c>
      <c r="C336" s="4" t="s">
        <v>3</v>
      </c>
    </row>
    <row r="337" spans="1:3" ht="11.25">
      <c r="A337" s="23" t="s">
        <v>6</v>
      </c>
      <c r="B337" s="9">
        <v>2.485</v>
      </c>
      <c r="C337" s="19">
        <f>B337*100/B342</f>
        <v>15.36131544785807</v>
      </c>
    </row>
    <row r="338" spans="1:3" ht="11.25">
      <c r="A338" s="23" t="s">
        <v>7</v>
      </c>
      <c r="B338" s="19">
        <v>1.9</v>
      </c>
      <c r="C338" s="19">
        <f>B338*100/B342</f>
        <v>11.745070161340175</v>
      </c>
    </row>
    <row r="339" spans="1:3" ht="11.25">
      <c r="A339" s="23" t="s">
        <v>4</v>
      </c>
      <c r="B339" s="19">
        <v>2.299</v>
      </c>
      <c r="C339" s="19">
        <f>B339*100/B342</f>
        <v>14.211534895221611</v>
      </c>
    </row>
    <row r="340" spans="1:3" ht="11.25">
      <c r="A340" s="23" t="s">
        <v>12</v>
      </c>
      <c r="B340" s="19">
        <f>8.215+0.925-0.286</f>
        <v>8.854000000000001</v>
      </c>
      <c r="C340" s="19">
        <f>B340*100/B342</f>
        <v>54.73202695184522</v>
      </c>
    </row>
    <row r="341" spans="1:3" ht="11.25">
      <c r="A341" s="23" t="s">
        <v>9</v>
      </c>
      <c r="B341" s="19">
        <v>0.639</v>
      </c>
      <c r="C341" s="19">
        <f>B341*100/B342</f>
        <v>3.9500525437349325</v>
      </c>
    </row>
    <row r="342" spans="1:3" ht="12">
      <c r="A342" s="1" t="s">
        <v>5</v>
      </c>
      <c r="B342" s="8">
        <f>SUM(B337:B341)</f>
        <v>16.177</v>
      </c>
      <c r="C342" s="16">
        <f>SUM(C337:C341)</f>
        <v>100</v>
      </c>
    </row>
    <row r="361" spans="1:3" ht="12">
      <c r="A361" s="1" t="s">
        <v>26</v>
      </c>
      <c r="B361" s="2"/>
      <c r="C361" s="3"/>
    </row>
    <row r="362" spans="2:3" ht="11.25">
      <c r="B362" s="4" t="s">
        <v>2</v>
      </c>
      <c r="C362" s="4" t="s">
        <v>3</v>
      </c>
    </row>
    <row r="363" spans="1:3" ht="11.25">
      <c r="A363" s="23" t="s">
        <v>6</v>
      </c>
      <c r="B363" s="9">
        <v>2.485</v>
      </c>
      <c r="C363" s="19">
        <f>B363*100/B368</f>
        <v>15.069739235900544</v>
      </c>
    </row>
    <row r="364" spans="1:3" ht="11.25">
      <c r="A364" s="23" t="s">
        <v>7</v>
      </c>
      <c r="B364" s="19">
        <v>2.166</v>
      </c>
      <c r="C364" s="19">
        <f>B364*100/B368</f>
        <v>13.13523347483323</v>
      </c>
    </row>
    <row r="365" spans="1:3" ht="11.25">
      <c r="A365" s="23" t="s">
        <v>4</v>
      </c>
      <c r="B365" s="19">
        <v>2.327</v>
      </c>
      <c r="C365" s="19">
        <f>B365*100/B368</f>
        <v>14.111582777440871</v>
      </c>
    </row>
    <row r="366" spans="1:3" ht="11.25">
      <c r="A366" s="23" t="s">
        <v>12</v>
      </c>
      <c r="B366" s="19">
        <f>9.188-0.315</f>
        <v>8.873000000000001</v>
      </c>
      <c r="C366" s="19">
        <f>B366*100/B368</f>
        <v>53.808368708308066</v>
      </c>
    </row>
    <row r="367" spans="1:3" ht="11.25">
      <c r="A367" s="23" t="s">
        <v>9</v>
      </c>
      <c r="B367" s="19">
        <v>0.639</v>
      </c>
      <c r="C367" s="19">
        <f>B367*100/B368</f>
        <v>3.8750758035172828</v>
      </c>
    </row>
    <row r="368" spans="1:3" ht="12">
      <c r="A368" s="1" t="s">
        <v>5</v>
      </c>
      <c r="B368" s="8">
        <f>SUM(B363:B367)</f>
        <v>16.490000000000002</v>
      </c>
      <c r="C368" s="16">
        <f>SUM(C363:C367)</f>
        <v>99.99999999999999</v>
      </c>
    </row>
    <row r="389" spans="1:3" ht="12">
      <c r="A389" s="1" t="s">
        <v>27</v>
      </c>
      <c r="B389" s="2"/>
      <c r="C389" s="3"/>
    </row>
    <row r="390" spans="2:3" ht="11.25">
      <c r="B390" s="4" t="s">
        <v>2</v>
      </c>
      <c r="C390" s="4" t="s">
        <v>3</v>
      </c>
    </row>
    <row r="391" spans="1:3" ht="11.25">
      <c r="A391" s="23" t="s">
        <v>6</v>
      </c>
      <c r="B391" s="9">
        <v>2.485</v>
      </c>
      <c r="C391" s="19">
        <f>B391*100/B396</f>
        <v>15.06947964358489</v>
      </c>
    </row>
    <row r="392" spans="1:3" ht="11.25">
      <c r="A392" s="23" t="s">
        <v>7</v>
      </c>
      <c r="B392" s="9">
        <v>2.246</v>
      </c>
      <c r="C392" s="19">
        <f>B392*100/B396</f>
        <v>13.620141359956403</v>
      </c>
    </row>
    <row r="393" spans="1:3" ht="11.25">
      <c r="A393" s="23" t="s">
        <v>4</v>
      </c>
      <c r="B393" s="19">
        <v>2.327284062713935</v>
      </c>
      <c r="C393" s="19">
        <f>B393*100/B396</f>
        <v>14.113062296944541</v>
      </c>
    </row>
    <row r="394" spans="1:3" ht="11.25">
      <c r="A394" s="23" t="s">
        <v>12</v>
      </c>
      <c r="B394" s="19">
        <f>9.105-0.312</f>
        <v>8.793000000000001</v>
      </c>
      <c r="C394" s="19">
        <f>B394*100/B396</f>
        <v>53.32230764830662</v>
      </c>
    </row>
    <row r="395" spans="1:3" ht="11.25">
      <c r="A395" s="23" t="s">
        <v>9</v>
      </c>
      <c r="B395" s="19">
        <v>0.639</v>
      </c>
      <c r="C395" s="19">
        <f>B395*100/B396</f>
        <v>3.875009051207543</v>
      </c>
    </row>
    <row r="396" spans="1:3" ht="12">
      <c r="A396" s="1" t="s">
        <v>5</v>
      </c>
      <c r="B396" s="8">
        <f>SUM(B391:B395)</f>
        <v>16.490284062713936</v>
      </c>
      <c r="C396" s="16">
        <f>SUM(C391:C395)</f>
        <v>100</v>
      </c>
    </row>
    <row r="418" spans="1:3" ht="12">
      <c r="A418" s="1" t="s">
        <v>28</v>
      </c>
      <c r="B418" s="2"/>
      <c r="C418" s="3"/>
    </row>
    <row r="419" spans="2:3" ht="11.25">
      <c r="B419" s="4" t="s">
        <v>2</v>
      </c>
      <c r="C419" s="4" t="s">
        <v>3</v>
      </c>
    </row>
    <row r="420" spans="1:3" ht="11.25">
      <c r="A420" s="23" t="s">
        <v>6</v>
      </c>
      <c r="B420" s="9">
        <v>2.557</v>
      </c>
      <c r="C420" s="19">
        <f>B420*100/B425</f>
        <v>14.795655620555372</v>
      </c>
    </row>
    <row r="421" spans="1:3" ht="11.25">
      <c r="A421" s="23" t="s">
        <v>7</v>
      </c>
      <c r="B421" s="9">
        <v>2.377</v>
      </c>
      <c r="C421" s="19">
        <f>B421*100/B425</f>
        <v>13.754115529941384</v>
      </c>
    </row>
    <row r="422" spans="1:3" ht="11.25">
      <c r="A422" s="23" t="s">
        <v>4</v>
      </c>
      <c r="B422" s="19">
        <v>2.3781000000000003</v>
      </c>
      <c r="C422" s="19">
        <f>B422*100/B425</f>
        <v>13.760480497161804</v>
      </c>
    </row>
    <row r="423" spans="1:3" ht="11.25">
      <c r="A423" s="23" t="s">
        <v>12</v>
      </c>
      <c r="B423" s="19">
        <f>9.326-0.146</f>
        <v>9.18</v>
      </c>
      <c r="C423" s="19">
        <f>B423*100/B425</f>
        <v>53.11854462131338</v>
      </c>
    </row>
    <row r="424" spans="1:3" ht="11.25">
      <c r="A424" s="23" t="s">
        <v>9</v>
      </c>
      <c r="B424" s="19">
        <v>0.79</v>
      </c>
      <c r="C424" s="19">
        <f>B424*100/B425</f>
        <v>4.571203731028058</v>
      </c>
    </row>
    <row r="425" spans="1:3" ht="12">
      <c r="A425" s="1" t="s">
        <v>5</v>
      </c>
      <c r="B425" s="8">
        <f>SUM(B420:B424)</f>
        <v>17.2821</v>
      </c>
      <c r="C425" s="16">
        <f>SUM(C420:C424)</f>
        <v>100.00000000000001</v>
      </c>
    </row>
    <row r="445" spans="1:3" ht="12">
      <c r="A445" s="1" t="s">
        <v>29</v>
      </c>
      <c r="B445" s="49"/>
      <c r="C445" s="50"/>
    </row>
    <row r="446" spans="2:3" ht="11.25">
      <c r="B446" s="4" t="s">
        <v>2</v>
      </c>
      <c r="C446" s="4" t="s">
        <v>3</v>
      </c>
    </row>
    <row r="447" spans="1:3" ht="11.25">
      <c r="A447" s="23" t="s">
        <v>6</v>
      </c>
      <c r="B447" s="9">
        <v>2.557</v>
      </c>
      <c r="C447" s="19">
        <f>B447*100/B452</f>
        <v>13.979137818922426</v>
      </c>
    </row>
    <row r="448" spans="1:3" ht="11.25">
      <c r="A448" s="23" t="s">
        <v>7</v>
      </c>
      <c r="B448" s="9">
        <v>2.377</v>
      </c>
      <c r="C448" s="19">
        <f>B448*100/B452</f>
        <v>12.995076494164492</v>
      </c>
    </row>
    <row r="449" spans="1:3" ht="11.25">
      <c r="A449" s="23" t="s">
        <v>4</v>
      </c>
      <c r="B449" s="19">
        <v>2.469983703703706</v>
      </c>
      <c r="C449" s="19">
        <f>B449*100/B452</f>
        <v>13.503419086650982</v>
      </c>
    </row>
    <row r="450" spans="1:3" ht="11.25">
      <c r="A450" s="23" t="s">
        <v>12</v>
      </c>
      <c r="B450" s="19">
        <v>10.098</v>
      </c>
      <c r="C450" s="19">
        <f>B450*100/B452</f>
        <v>55.20584031892009</v>
      </c>
    </row>
    <row r="451" spans="1:3" ht="11.25">
      <c r="A451" s="23" t="s">
        <v>9</v>
      </c>
      <c r="B451" s="19">
        <v>0.7895592592592593</v>
      </c>
      <c r="C451" s="19">
        <f>B451*100/B452</f>
        <v>4.316526281341997</v>
      </c>
    </row>
    <row r="452" spans="1:3" ht="12">
      <c r="A452" s="1" t="s">
        <v>5</v>
      </c>
      <c r="B452" s="8">
        <f>SUM(B447:B451)</f>
        <v>18.291542962962968</v>
      </c>
      <c r="C452" s="16">
        <f>SUM(C447:C451)</f>
        <v>99.99999999999997</v>
      </c>
    </row>
    <row r="471" spans="1:3" ht="12">
      <c r="A471" s="1" t="s">
        <v>30</v>
      </c>
      <c r="B471" s="51"/>
      <c r="C471" s="52"/>
    </row>
    <row r="472" spans="2:3" ht="11.25">
      <c r="B472" s="4" t="s">
        <v>2</v>
      </c>
      <c r="C472" s="4" t="s">
        <v>3</v>
      </c>
    </row>
    <row r="473" spans="1:3" ht="11.25">
      <c r="A473" s="23" t="s">
        <v>6</v>
      </c>
      <c r="B473" s="22">
        <v>2.557</v>
      </c>
      <c r="C473" s="20">
        <f>B473*100/B478</f>
        <v>13.397563913457159</v>
      </c>
    </row>
    <row r="474" spans="1:3" ht="11.25">
      <c r="A474" s="23" t="s">
        <v>7</v>
      </c>
      <c r="B474" s="22">
        <v>3.099</v>
      </c>
      <c r="C474" s="20">
        <f>B474*100/B478</f>
        <v>16.237407339774634</v>
      </c>
    </row>
    <row r="475" spans="1:3" ht="11.25">
      <c r="A475" s="23" t="s">
        <v>4</v>
      </c>
      <c r="B475" s="20">
        <v>2.542</v>
      </c>
      <c r="C475" s="20">
        <f>B475*100/B478</f>
        <v>13.318970460699294</v>
      </c>
    </row>
    <row r="476" spans="1:3" ht="11.25">
      <c r="A476" s="23" t="s">
        <v>12</v>
      </c>
      <c r="B476" s="20">
        <v>10.098</v>
      </c>
      <c r="C476" s="20">
        <f>B476*100/B478</f>
        <v>52.90911239659382</v>
      </c>
    </row>
    <row r="477" spans="1:3" ht="11.25">
      <c r="A477" s="23" t="s">
        <v>9</v>
      </c>
      <c r="B477" s="20">
        <v>0.7895592592592593</v>
      </c>
      <c r="C477" s="20">
        <f>B477*100/B478</f>
        <v>4.136945889475094</v>
      </c>
    </row>
    <row r="478" spans="1:3" ht="12">
      <c r="A478" s="1" t="s">
        <v>5</v>
      </c>
      <c r="B478" s="8">
        <f>SUM(B473:B477)</f>
        <v>19.08555925925926</v>
      </c>
      <c r="C478" s="21">
        <f>SUM(C473:C477)</f>
        <v>100</v>
      </c>
    </row>
    <row r="500" spans="1:3" ht="12">
      <c r="A500" s="1" t="s">
        <v>31</v>
      </c>
      <c r="B500" s="49"/>
      <c r="C500" s="50"/>
    </row>
    <row r="501" spans="2:3" ht="11.25">
      <c r="B501" s="4" t="s">
        <v>2</v>
      </c>
      <c r="C501" s="4" t="s">
        <v>3</v>
      </c>
    </row>
    <row r="502" spans="1:3" ht="11.25">
      <c r="A502" s="23" t="s">
        <v>6</v>
      </c>
      <c r="B502" s="22">
        <v>2.557</v>
      </c>
      <c r="C502" s="20">
        <f>B502*100/B507</f>
        <v>13.367446373380954</v>
      </c>
    </row>
    <row r="503" spans="1:3" ht="11.25">
      <c r="A503" s="23" t="s">
        <v>7</v>
      </c>
      <c r="B503" s="22">
        <v>3.158</v>
      </c>
      <c r="C503" s="20">
        <f>B503*100/B507</f>
        <v>16.509345188555752</v>
      </c>
    </row>
    <row r="504" spans="1:3" ht="11.25">
      <c r="A504" s="23" t="s">
        <v>4</v>
      </c>
      <c r="B504" s="20">
        <v>2.5459600000000004</v>
      </c>
      <c r="C504" s="20">
        <f>B504*100/B507</f>
        <v>13.309731626426665</v>
      </c>
    </row>
    <row r="505" spans="1:3" ht="11.25">
      <c r="A505" s="23" t="s">
        <v>12</v>
      </c>
      <c r="B505" s="20">
        <v>10.078000000000001</v>
      </c>
      <c r="C505" s="20">
        <f>B505*100/B507</f>
        <v>52.68561773599268</v>
      </c>
    </row>
    <row r="506" spans="1:3" ht="11.25">
      <c r="A506" s="23" t="s">
        <v>9</v>
      </c>
      <c r="B506" s="20">
        <v>0.7896</v>
      </c>
      <c r="C506" s="20">
        <f>B506*100/B507</f>
        <v>4.127859075643959</v>
      </c>
    </row>
    <row r="507" spans="1:3" ht="12">
      <c r="A507" s="1" t="s">
        <v>5</v>
      </c>
      <c r="B507" s="8">
        <f>SUM(B502:B506)</f>
        <v>19.12856</v>
      </c>
      <c r="C507" s="21">
        <f>SUM(C502:C506)</f>
        <v>100</v>
      </c>
    </row>
    <row r="527" spans="1:3" ht="12">
      <c r="A527" s="1" t="s">
        <v>32</v>
      </c>
      <c r="B527" s="49"/>
      <c r="C527" s="50"/>
    </row>
    <row r="528" spans="2:3" ht="11.25">
      <c r="B528" s="4" t="s">
        <v>2</v>
      </c>
      <c r="C528" s="4" t="s">
        <v>3</v>
      </c>
    </row>
    <row r="529" spans="1:3" ht="11.25">
      <c r="A529" s="23" t="s">
        <v>6</v>
      </c>
      <c r="B529" s="9">
        <v>2.557</v>
      </c>
      <c r="C529" s="19">
        <f>B529*100/B534</f>
        <v>13.177994820434748</v>
      </c>
    </row>
    <row r="530" spans="1:3" ht="11.25">
      <c r="A530" s="23" t="s">
        <v>7</v>
      </c>
      <c r="B530" s="9">
        <v>3.266</v>
      </c>
      <c r="C530" s="19">
        <f>B530*100/B534</f>
        <v>16.831963661924085</v>
      </c>
    </row>
    <row r="531" spans="1:3" ht="11.25">
      <c r="A531" s="23" t="s">
        <v>4</v>
      </c>
      <c r="B531" s="19">
        <v>2.5709999999999997</v>
      </c>
      <c r="C531" s="19">
        <f>B531*100/B534</f>
        <v>13.250146532396453</v>
      </c>
    </row>
    <row r="532" spans="1:3" ht="11.25">
      <c r="A532" s="23" t="s">
        <v>12</v>
      </c>
      <c r="B532" s="19">
        <v>10.22</v>
      </c>
      <c r="C532" s="19">
        <f>B532*100/B534</f>
        <v>52.670749732046595</v>
      </c>
    </row>
    <row r="533" spans="1:3" ht="11.25">
      <c r="A533" s="23" t="s">
        <v>9</v>
      </c>
      <c r="B533" s="19">
        <v>0.7896</v>
      </c>
      <c r="C533" s="19">
        <f>B533*100/B534</f>
        <v>4.069356554640311</v>
      </c>
    </row>
    <row r="534" spans="1:3" ht="12">
      <c r="A534" s="1" t="s">
        <v>5</v>
      </c>
      <c r="B534" s="8">
        <v>19.403558999999998</v>
      </c>
      <c r="C534" s="16">
        <f>SUM(C529:C533)</f>
        <v>100.00021130144219</v>
      </c>
    </row>
    <row r="554" spans="1:3" ht="12">
      <c r="A554" s="1" t="s">
        <v>33</v>
      </c>
      <c r="B554" s="49"/>
      <c r="C554" s="50"/>
    </row>
    <row r="555" spans="2:3" ht="11.25">
      <c r="B555" s="4" t="s">
        <v>2</v>
      </c>
      <c r="C555" s="4" t="s">
        <v>3</v>
      </c>
    </row>
    <row r="556" spans="1:3" ht="11.25">
      <c r="A556" s="23" t="s">
        <v>6</v>
      </c>
      <c r="B556" s="15">
        <v>2.765</v>
      </c>
      <c r="C556" s="19">
        <f>B556*100/B561</f>
        <v>14.456155760503586</v>
      </c>
    </row>
    <row r="557" spans="1:3" ht="11.25">
      <c r="A557" s="23" t="s">
        <v>7</v>
      </c>
      <c r="B557" s="15">
        <v>3.439</v>
      </c>
      <c r="C557" s="19">
        <f>B557*100/B561</f>
        <v>17.980007110441893</v>
      </c>
    </row>
    <row r="558" spans="1:3" ht="11.25">
      <c r="A558" s="23" t="s">
        <v>4</v>
      </c>
      <c r="B558" s="17">
        <v>2.5458000000000003</v>
      </c>
      <c r="C558" s="19">
        <f>B558*100/B561</f>
        <v>13.310119831858964</v>
      </c>
    </row>
    <row r="559" spans="1:3" ht="11.25">
      <c r="A559" s="23" t="s">
        <v>34</v>
      </c>
      <c r="B559" s="18">
        <v>9.607</v>
      </c>
      <c r="C559" s="19">
        <f>B559*100/B561</f>
        <v>50.227952401865444</v>
      </c>
    </row>
    <row r="560" spans="1:3" ht="11.25">
      <c r="A560" s="23" t="s">
        <v>9</v>
      </c>
      <c r="B560" s="18">
        <v>0.77</v>
      </c>
      <c r="C560" s="19">
        <f>B560*100/B561</f>
        <v>4.025764895330113</v>
      </c>
    </row>
    <row r="561" spans="1:3" ht="12">
      <c r="A561" s="1" t="s">
        <v>5</v>
      </c>
      <c r="B561" s="11">
        <f>SUM(B556:B560)</f>
        <v>19.1268</v>
      </c>
      <c r="C561" s="16">
        <f>SUM(C556:C560)</f>
        <v>100</v>
      </c>
    </row>
    <row r="581" spans="1:3" ht="12">
      <c r="A581" s="1" t="s">
        <v>35</v>
      </c>
      <c r="B581" s="49"/>
      <c r="C581" s="50"/>
    </row>
    <row r="582" spans="2:3" ht="11.25">
      <c r="B582" s="4" t="s">
        <v>2</v>
      </c>
      <c r="C582" s="4" t="s">
        <v>3</v>
      </c>
    </row>
    <row r="583" spans="1:3" ht="11.25">
      <c r="A583" s="23" t="s">
        <v>6</v>
      </c>
      <c r="B583" s="15">
        <v>2.775</v>
      </c>
      <c r="C583" s="19">
        <f>B583*100/B588</f>
        <v>14.654173467149299</v>
      </c>
    </row>
    <row r="584" spans="1:3" ht="11.25">
      <c r="A584" s="23" t="s">
        <v>7</v>
      </c>
      <c r="B584" s="15">
        <v>3.642</v>
      </c>
      <c r="C584" s="19">
        <f>B584*100/B588</f>
        <v>19.232612528777565</v>
      </c>
    </row>
    <row r="585" spans="1:3" ht="11.25">
      <c r="A585" s="23" t="s">
        <v>4</v>
      </c>
      <c r="B585" s="17">
        <v>2.5287849</v>
      </c>
      <c r="C585" s="19">
        <f>B585*100/B588</f>
        <v>13.353964895750554</v>
      </c>
    </row>
    <row r="586" spans="1:3" ht="11.25">
      <c r="A586" s="23" t="s">
        <v>12</v>
      </c>
      <c r="B586" s="18">
        <v>9.220999999999998</v>
      </c>
      <c r="C586" s="19">
        <f>B586*100/B588</f>
        <v>48.6941021767869</v>
      </c>
    </row>
    <row r="587" spans="1:3" ht="11.25">
      <c r="A587" s="23" t="s">
        <v>9</v>
      </c>
      <c r="B587" s="18">
        <v>0.7698</v>
      </c>
      <c r="C587" s="19">
        <f>B587*100/B588</f>
        <v>4.065146931535687</v>
      </c>
    </row>
    <row r="588" spans="1:3" ht="12">
      <c r="A588" s="1" t="s">
        <v>5</v>
      </c>
      <c r="B588" s="11">
        <f>SUM(B583:B587)</f>
        <v>18.936584899999996</v>
      </c>
      <c r="C588" s="16">
        <f>SUM(C583:C587)</f>
        <v>100.00000000000001</v>
      </c>
    </row>
    <row r="591" ht="11.25">
      <c r="C591" s="12"/>
    </row>
    <row r="608" spans="1:3" ht="12">
      <c r="A608" s="1" t="s">
        <v>31</v>
      </c>
      <c r="B608" s="49"/>
      <c r="C608" s="50"/>
    </row>
    <row r="609" spans="2:3" ht="11.25">
      <c r="B609" s="4" t="s">
        <v>2</v>
      </c>
      <c r="C609" s="4" t="s">
        <v>3</v>
      </c>
    </row>
    <row r="610" spans="1:3" ht="11.25">
      <c r="A610" s="23" t="s">
        <v>6</v>
      </c>
      <c r="B610" s="24">
        <v>2.7745</v>
      </c>
      <c r="C610" s="19">
        <f>B610*100/B615</f>
        <v>14.453321936752213</v>
      </c>
    </row>
    <row r="611" spans="1:3" ht="11.25">
      <c r="A611" s="23" t="s">
        <v>7</v>
      </c>
      <c r="B611" s="24">
        <v>3.6426</v>
      </c>
      <c r="C611" s="19">
        <f>B611*100/B615</f>
        <v>18.97555252723503</v>
      </c>
    </row>
    <row r="612" spans="1:3" ht="11.25">
      <c r="A612" s="23" t="s">
        <v>4</v>
      </c>
      <c r="B612" s="18">
        <v>2.552378974074074</v>
      </c>
      <c r="C612" s="19">
        <f>B612*100/B615</f>
        <v>13.29621734254457</v>
      </c>
    </row>
    <row r="613" spans="1:3" ht="11.25">
      <c r="A613" s="23" t="s">
        <v>36</v>
      </c>
      <c r="B613" s="18">
        <v>9.456999999999999</v>
      </c>
      <c r="C613" s="19">
        <f>B613*100/B615</f>
        <v>49.264756012206036</v>
      </c>
    </row>
    <row r="614" spans="1:3" ht="11.25">
      <c r="A614" s="23" t="s">
        <v>9</v>
      </c>
      <c r="B614" s="18">
        <v>0.7698</v>
      </c>
      <c r="C614" s="19">
        <f>B614*100/B615</f>
        <v>4.010152181262156</v>
      </c>
    </row>
    <row r="615" spans="1:3" ht="12">
      <c r="A615" s="1" t="s">
        <v>5</v>
      </c>
      <c r="B615" s="11">
        <f>SUM(B610:B614)</f>
        <v>19.196278974074072</v>
      </c>
      <c r="C615" s="16">
        <f>SUM(C610:C614)</f>
        <v>100</v>
      </c>
    </row>
    <row r="617" ht="11.25">
      <c r="C617" s="12"/>
    </row>
    <row r="636" spans="1:3" ht="12">
      <c r="A636" s="1" t="s">
        <v>32</v>
      </c>
      <c r="B636" s="49"/>
      <c r="C636" s="50"/>
    </row>
    <row r="637" spans="2:3" ht="11.25">
      <c r="B637" s="4" t="s">
        <v>2</v>
      </c>
      <c r="C637" s="4" t="s">
        <v>3</v>
      </c>
    </row>
    <row r="638" spans="1:3" ht="11.25">
      <c r="A638" s="23" t="s">
        <v>6</v>
      </c>
      <c r="B638" s="24">
        <v>2.7745</v>
      </c>
      <c r="C638" s="19">
        <f>B638*100/B643</f>
        <v>14.564769076235196</v>
      </c>
    </row>
    <row r="639" spans="1:3" ht="11.25">
      <c r="A639" s="23" t="s">
        <v>7</v>
      </c>
      <c r="B639" s="24">
        <v>3.7050666666666667</v>
      </c>
      <c r="C639" s="19">
        <f>B639*100/B643</f>
        <v>19.44978929971399</v>
      </c>
    </row>
    <row r="640" spans="1:3" ht="11.25">
      <c r="A640" s="23" t="s">
        <v>4</v>
      </c>
      <c r="B640" s="18">
        <v>2.539025640740741</v>
      </c>
      <c r="C640" s="19">
        <f>B640*100/B643</f>
        <v>13.328643768617406</v>
      </c>
    </row>
    <row r="641" spans="1:3" ht="11.25">
      <c r="A641" s="23" t="s">
        <v>36</v>
      </c>
      <c r="B641" s="18">
        <v>9.261000000000001</v>
      </c>
      <c r="C641" s="19">
        <f>B641*100/B643</f>
        <v>48.61572406380038</v>
      </c>
    </row>
    <row r="642" spans="1:3" ht="11.25">
      <c r="A642" s="23" t="s">
        <v>9</v>
      </c>
      <c r="B642" s="18">
        <v>0.7698</v>
      </c>
      <c r="C642" s="19">
        <f>B642*100/B643</f>
        <v>4.041073791633034</v>
      </c>
    </row>
    <row r="643" spans="1:3" ht="12">
      <c r="A643" s="1" t="s">
        <v>5</v>
      </c>
      <c r="B643" s="11">
        <f>SUM(B638:B642)</f>
        <v>19.04939230740741</v>
      </c>
      <c r="C643" s="16">
        <f>SUM(C638:C642)</f>
        <v>100</v>
      </c>
    </row>
    <row r="645" ht="11.25">
      <c r="C645" s="12"/>
    </row>
    <row r="663" spans="1:3" ht="12">
      <c r="A663" s="1" t="s">
        <v>33</v>
      </c>
      <c r="B663" s="49"/>
      <c r="C663" s="50"/>
    </row>
    <row r="664" spans="2:3" ht="11.25">
      <c r="B664" s="4" t="s">
        <v>2</v>
      </c>
      <c r="C664" s="4" t="s">
        <v>3</v>
      </c>
    </row>
    <row r="665" spans="1:3" ht="11.25">
      <c r="A665" s="23" t="s">
        <v>6</v>
      </c>
      <c r="B665" s="25">
        <v>2.822377777777778</v>
      </c>
      <c r="C665" s="19">
        <f>B665*100/B670</f>
        <v>14.708255537801751</v>
      </c>
    </row>
    <row r="666" spans="1:3" ht="11.25">
      <c r="A666" s="23" t="s">
        <v>7</v>
      </c>
      <c r="B666" s="26">
        <v>3.980733333333334</v>
      </c>
      <c r="C666" s="19">
        <f>B666*100/B670</f>
        <v>20.744793115757727</v>
      </c>
    </row>
    <row r="667" spans="1:3" ht="11.25">
      <c r="A667" s="23" t="s">
        <v>4</v>
      </c>
      <c r="B667" s="25">
        <v>2.5515722222222244</v>
      </c>
      <c r="C667" s="19">
        <f>B667*100/B670</f>
        <v>13.297006716496348</v>
      </c>
    </row>
    <row r="668" spans="1:3" ht="11.25">
      <c r="A668" s="23" t="s">
        <v>36</v>
      </c>
      <c r="B668" s="26">
        <v>9.046999999999999</v>
      </c>
      <c r="C668" s="19">
        <f>B668*100/B670</f>
        <v>47.14662540861652</v>
      </c>
    </row>
    <row r="669" spans="1:3" ht="11.25">
      <c r="A669" s="23" t="s">
        <v>9</v>
      </c>
      <c r="B669" s="25">
        <v>0.787388888888889</v>
      </c>
      <c r="C669" s="19">
        <f>B669*100/B670</f>
        <v>4.103319221327649</v>
      </c>
    </row>
    <row r="670" spans="1:3" ht="12">
      <c r="A670" s="1" t="s">
        <v>5</v>
      </c>
      <c r="B670" s="11">
        <f>SUM(B665:B669)</f>
        <v>19.189072222222226</v>
      </c>
      <c r="C670" s="16">
        <f>SUM(C665:C669)</f>
        <v>100</v>
      </c>
    </row>
    <row r="672" ht="11.25">
      <c r="C672" s="12"/>
    </row>
    <row r="690" spans="1:3" ht="12">
      <c r="A690" s="1" t="s">
        <v>35</v>
      </c>
      <c r="B690" s="49"/>
      <c r="C690" s="50"/>
    </row>
    <row r="691" spans="2:3" ht="11.25">
      <c r="B691" s="4" t="s">
        <v>2</v>
      </c>
      <c r="C691" s="4" t="s">
        <v>3</v>
      </c>
    </row>
    <row r="692" spans="1:3" ht="11.25">
      <c r="A692" s="23" t="s">
        <v>6</v>
      </c>
      <c r="B692" s="25">
        <v>2.9983777777777783</v>
      </c>
      <c r="C692" s="19">
        <f>B692*100/B697</f>
        <v>15.8014220776293</v>
      </c>
    </row>
    <row r="693" spans="1:3" ht="11.25">
      <c r="A693" s="23" t="s">
        <v>7</v>
      </c>
      <c r="B693" s="25">
        <v>4.066177777777778</v>
      </c>
      <c r="C693" s="19">
        <f>B693*100/B697</f>
        <v>21.4287178171934</v>
      </c>
    </row>
    <row r="694" spans="1:3" ht="11.25">
      <c r="A694" s="23" t="s">
        <v>4</v>
      </c>
      <c r="B694" s="25">
        <v>2.532144444444447</v>
      </c>
      <c r="C694" s="19">
        <f>B694*100/B697</f>
        <v>13.344376890975036</v>
      </c>
    </row>
    <row r="695" spans="1:3" ht="11.25">
      <c r="A695" s="23" t="s">
        <v>36</v>
      </c>
      <c r="B695" s="26">
        <v>8.553000000000003</v>
      </c>
      <c r="C695" s="19">
        <f>B695*100/B697</f>
        <v>45.07422781465796</v>
      </c>
    </row>
    <row r="696" spans="1:3" ht="11.25">
      <c r="A696" s="23" t="s">
        <v>9</v>
      </c>
      <c r="B696" s="25">
        <v>0.8256666666666665</v>
      </c>
      <c r="C696" s="19">
        <f>B696*100/B697</f>
        <v>4.3512553995443195</v>
      </c>
    </row>
    <row r="697" spans="1:3" ht="12">
      <c r="A697" s="1" t="s">
        <v>5</v>
      </c>
      <c r="B697" s="11">
        <f>SUM(B692:B696)</f>
        <v>18.97536666666667</v>
      </c>
      <c r="C697" s="16">
        <f>SUM(C692:C696)</f>
        <v>100.00000000000001</v>
      </c>
    </row>
    <row r="699" ht="11.25">
      <c r="C699" s="12"/>
    </row>
    <row r="717" spans="1:3" ht="12">
      <c r="A717" s="1" t="s">
        <v>31</v>
      </c>
      <c r="B717" s="49"/>
      <c r="C717" s="50"/>
    </row>
    <row r="718" spans="2:3" ht="11.25">
      <c r="B718" s="4" t="s">
        <v>2</v>
      </c>
      <c r="C718" s="4" t="s">
        <v>3</v>
      </c>
    </row>
    <row r="719" spans="1:3" ht="11.25">
      <c r="A719" s="23" t="s">
        <v>6</v>
      </c>
      <c r="B719" s="25">
        <v>2.9983777777777783</v>
      </c>
      <c r="C719" s="19">
        <f>B719*100/B724</f>
        <v>15.801951343711034</v>
      </c>
    </row>
    <row r="720" spans="1:3" ht="11.25">
      <c r="A720" s="23" t="s">
        <v>7</v>
      </c>
      <c r="B720" s="25">
        <v>4.099600000000001</v>
      </c>
      <c r="C720" s="19">
        <f>B720*100/B724</f>
        <v>21.60557625820257</v>
      </c>
    </row>
    <row r="721" spans="1:3" ht="11.25">
      <c r="A721" s="23" t="s">
        <v>4</v>
      </c>
      <c r="B721" s="25">
        <v>2.5320866666666704</v>
      </c>
      <c r="C721" s="19">
        <f>B721*100/B724</f>
        <v>13.344519360192384</v>
      </c>
    </row>
    <row r="722" spans="1:3" ht="11.25">
      <c r="A722" s="23" t="s">
        <v>36</v>
      </c>
      <c r="B722" s="26">
        <v>8.519</v>
      </c>
      <c r="C722" s="19">
        <f>B722*100/B724</f>
        <v>44.89655189375249</v>
      </c>
    </row>
    <row r="723" spans="1:3" ht="11.25">
      <c r="A723" s="23" t="s">
        <v>9</v>
      </c>
      <c r="B723" s="25">
        <v>0.8256666666666665</v>
      </c>
      <c r="C723" s="19">
        <f>B723*100/B724</f>
        <v>4.351401144141523</v>
      </c>
    </row>
    <row r="724" spans="1:3" ht="12">
      <c r="A724" s="1" t="s">
        <v>5</v>
      </c>
      <c r="B724" s="27">
        <f>SUM(B719:B723)</f>
        <v>18.974731111111115</v>
      </c>
      <c r="C724" s="16">
        <f>SUM(C719:C723)</f>
        <v>100</v>
      </c>
    </row>
    <row r="744" spans="1:3" ht="12">
      <c r="A744" s="1" t="s">
        <v>32</v>
      </c>
      <c r="B744" s="49"/>
      <c r="C744" s="50"/>
    </row>
    <row r="745" spans="2:3" ht="11.25">
      <c r="B745" s="4" t="s">
        <v>2</v>
      </c>
      <c r="C745" s="4" t="s">
        <v>3</v>
      </c>
    </row>
    <row r="746" spans="1:3" ht="11.25">
      <c r="A746" s="23" t="s">
        <v>6</v>
      </c>
      <c r="B746" s="25">
        <v>2.9983777777777783</v>
      </c>
      <c r="C746" s="19">
        <f>B746*100/B751</f>
        <v>15.539876742415604</v>
      </c>
    </row>
    <row r="747" spans="1:3" ht="11.25">
      <c r="A747" s="23" t="s">
        <v>7</v>
      </c>
      <c r="B747" s="25">
        <v>4.272511111111112</v>
      </c>
      <c r="C747" s="19">
        <f>B747*100/B751</f>
        <v>22.143405857441813</v>
      </c>
    </row>
    <row r="748" spans="1:3" ht="11.25">
      <c r="A748" s="23" t="s">
        <v>4</v>
      </c>
      <c r="B748" s="25">
        <v>2.561177777777781</v>
      </c>
      <c r="C748" s="19">
        <f>B748*100/B751</f>
        <v>13.273973438923473</v>
      </c>
    </row>
    <row r="749" spans="1:4" ht="11.25">
      <c r="A749" s="23" t="s">
        <v>36</v>
      </c>
      <c r="B749" s="26">
        <v>8.637</v>
      </c>
      <c r="C749" s="19">
        <f>B749*100/B751</f>
        <v>44.763510595291976</v>
      </c>
      <c r="D749" s="12"/>
    </row>
    <row r="750" spans="1:3" ht="11.25">
      <c r="A750" s="23" t="s">
        <v>9</v>
      </c>
      <c r="B750" s="25">
        <v>0.8256666666666665</v>
      </c>
      <c r="C750" s="19">
        <f>B750*100/B751</f>
        <v>4.279233365927142</v>
      </c>
    </row>
    <row r="751" spans="1:3" ht="12">
      <c r="A751" s="1" t="s">
        <v>5</v>
      </c>
      <c r="B751" s="27">
        <f>SUM(B746:B750)</f>
        <v>19.294733333333337</v>
      </c>
      <c r="C751" s="16">
        <f>SUM(C746:C750)</f>
        <v>100.00000000000001</v>
      </c>
    </row>
    <row r="765" spans="1:3" ht="12">
      <c r="A765" s="1"/>
      <c r="B765" s="27"/>
      <c r="C765" s="16"/>
    </row>
    <row r="766" spans="1:3" ht="12">
      <c r="A766" s="1" t="s">
        <v>38</v>
      </c>
      <c r="B766" s="49"/>
      <c r="C766" s="50"/>
    </row>
    <row r="767" spans="2:3" ht="11.25">
      <c r="B767" s="4" t="s">
        <v>2</v>
      </c>
      <c r="C767" s="4" t="s">
        <v>3</v>
      </c>
    </row>
    <row r="768" spans="1:3" ht="11.25">
      <c r="A768" s="23" t="s">
        <v>6</v>
      </c>
      <c r="B768" s="30">
        <v>3.29</v>
      </c>
      <c r="C768" s="19">
        <v>17.58</v>
      </c>
    </row>
    <row r="769" spans="1:3" ht="11.25">
      <c r="A769" s="23" t="s">
        <v>7</v>
      </c>
      <c r="B769" s="30">
        <v>4.35</v>
      </c>
      <c r="C769" s="19">
        <v>23.24</v>
      </c>
    </row>
    <row r="770" spans="1:3" ht="11.25">
      <c r="A770" s="23" t="s">
        <v>4</v>
      </c>
      <c r="B770" s="30">
        <v>2.51</v>
      </c>
      <c r="C770" s="19">
        <v>13.4</v>
      </c>
    </row>
    <row r="771" spans="1:3" ht="22.5">
      <c r="A771" s="28" t="s">
        <v>36</v>
      </c>
      <c r="B771" s="31">
        <v>7.68</v>
      </c>
      <c r="C771" s="29">
        <v>41.03</v>
      </c>
    </row>
    <row r="772" spans="1:3" ht="11.25">
      <c r="A772" s="23" t="s">
        <v>37</v>
      </c>
      <c r="B772" s="30">
        <v>0.89</v>
      </c>
      <c r="C772" s="19">
        <v>4.76</v>
      </c>
    </row>
    <row r="773" spans="1:3" ht="12">
      <c r="A773" s="1" t="s">
        <v>5</v>
      </c>
      <c r="B773" s="32">
        <f>SUM(B768:B772)</f>
        <v>18.72</v>
      </c>
      <c r="C773" s="16">
        <f>SUM(C768:C772)</f>
        <v>100.01</v>
      </c>
    </row>
    <row r="795" spans="1:3" ht="12">
      <c r="A795" s="1" t="s">
        <v>39</v>
      </c>
      <c r="B795" s="49"/>
      <c r="C795" s="50"/>
    </row>
    <row r="796" spans="2:3" ht="11.25">
      <c r="B796" s="4" t="s">
        <v>2</v>
      </c>
      <c r="C796" s="4" t="s">
        <v>3</v>
      </c>
    </row>
    <row r="797" spans="1:3" ht="11.25">
      <c r="A797" s="23" t="s">
        <v>6</v>
      </c>
      <c r="B797" s="31">
        <v>3.32</v>
      </c>
      <c r="C797" s="19">
        <f>B797*100/B802</f>
        <v>17.926565874730024</v>
      </c>
    </row>
    <row r="798" spans="1:3" ht="11.25">
      <c r="A798" s="23" t="s">
        <v>7</v>
      </c>
      <c r="B798" s="31">
        <v>4.44</v>
      </c>
      <c r="C798" s="19">
        <f>B798*100/B802</f>
        <v>23.97408207343413</v>
      </c>
    </row>
    <row r="799" spans="1:3" ht="11.25">
      <c r="A799" s="23" t="s">
        <v>4</v>
      </c>
      <c r="B799" s="31">
        <v>2.49</v>
      </c>
      <c r="C799" s="19">
        <f>B799*100/B802</f>
        <v>13.444924406047518</v>
      </c>
    </row>
    <row r="800" spans="1:3" ht="22.5">
      <c r="A800" s="28" t="s">
        <v>36</v>
      </c>
      <c r="B800" s="31">
        <v>7.38</v>
      </c>
      <c r="C800" s="19">
        <f>B800*100/B802</f>
        <v>39.8488120950324</v>
      </c>
    </row>
    <row r="801" spans="1:3" ht="11.25">
      <c r="A801" s="23" t="s">
        <v>37</v>
      </c>
      <c r="B801" s="31">
        <v>0.89</v>
      </c>
      <c r="C801" s="19">
        <f>B801*100/B802</f>
        <v>4.80561555075594</v>
      </c>
    </row>
    <row r="802" spans="1:3" ht="12">
      <c r="A802" s="1" t="s">
        <v>5</v>
      </c>
      <c r="B802" s="32">
        <f>SUM(B797:B801)</f>
        <v>18.52</v>
      </c>
      <c r="C802" s="16">
        <f>SUM(C797:C801)</f>
        <v>100.00000000000001</v>
      </c>
    </row>
    <row r="823" spans="1:3" ht="12">
      <c r="A823" s="1" t="s">
        <v>39</v>
      </c>
      <c r="B823" s="49"/>
      <c r="C823" s="50"/>
    </row>
    <row r="824" spans="2:3" ht="11.25">
      <c r="B824" s="4" t="s">
        <v>2</v>
      </c>
      <c r="C824" s="4" t="s">
        <v>3</v>
      </c>
    </row>
    <row r="825" spans="1:3" ht="11.25">
      <c r="A825" s="23" t="s">
        <v>6</v>
      </c>
      <c r="B825" s="31">
        <v>3.32</v>
      </c>
      <c r="C825" s="19">
        <f>B825*100/B830</f>
        <v>18.004338394793926</v>
      </c>
    </row>
    <row r="826" spans="1:3" ht="11.25">
      <c r="A826" s="23" t="s">
        <v>7</v>
      </c>
      <c r="B826" s="31">
        <v>4.56</v>
      </c>
      <c r="C826" s="19">
        <f>B826*100/B830</f>
        <v>24.728850325379604</v>
      </c>
    </row>
    <row r="827" spans="1:3" ht="11.25">
      <c r="A827" s="23" t="s">
        <v>4</v>
      </c>
      <c r="B827" s="31">
        <v>2.48</v>
      </c>
      <c r="C827" s="19">
        <f>B827*100/B830</f>
        <v>13.449023861171366</v>
      </c>
    </row>
    <row r="828" spans="1:3" ht="22.5">
      <c r="A828" s="28" t="s">
        <v>36</v>
      </c>
      <c r="B828" s="31">
        <v>7.19</v>
      </c>
      <c r="C828" s="19">
        <f>B828*100/B830</f>
        <v>38.99132321041215</v>
      </c>
    </row>
    <row r="829" spans="1:3" ht="11.25">
      <c r="A829" s="23" t="s">
        <v>37</v>
      </c>
      <c r="B829" s="31">
        <v>0.89</v>
      </c>
      <c r="C829" s="19">
        <f>B829*100/B830</f>
        <v>4.82646420824295</v>
      </c>
    </row>
    <row r="830" spans="1:3" ht="12">
      <c r="A830" s="1" t="s">
        <v>5</v>
      </c>
      <c r="B830" s="32">
        <f>SUM(B825:B829)</f>
        <v>18.44</v>
      </c>
      <c r="C830" s="16">
        <f>SUM(C825:C829)</f>
        <v>100</v>
      </c>
    </row>
    <row r="854" spans="1:3" ht="12">
      <c r="A854" s="1" t="s">
        <v>40</v>
      </c>
      <c r="B854" s="49"/>
      <c r="C854" s="50"/>
    </row>
    <row r="855" spans="2:3" ht="11.25">
      <c r="B855" s="4" t="s">
        <v>2</v>
      </c>
      <c r="C855" s="4" t="s">
        <v>3</v>
      </c>
    </row>
    <row r="856" spans="1:3" ht="11.25">
      <c r="A856" s="23" t="s">
        <v>6</v>
      </c>
      <c r="B856" s="31">
        <v>3.32</v>
      </c>
      <c r="C856" s="19">
        <f>B856*100/B861</f>
        <v>17.40954378605139</v>
      </c>
    </row>
    <row r="857" spans="1:3" ht="11.25">
      <c r="A857" s="23" t="s">
        <v>7</v>
      </c>
      <c r="B857" s="31">
        <v>4.82</v>
      </c>
      <c r="C857" s="19">
        <f>B857*100/B861</f>
        <v>25.27530152071316</v>
      </c>
    </row>
    <row r="858" spans="1:3" ht="11.25">
      <c r="A858" s="23" t="s">
        <v>4</v>
      </c>
      <c r="B858" s="31">
        <v>2.54</v>
      </c>
      <c r="C858" s="19">
        <f>B858*100/B861</f>
        <v>13.319349764027267</v>
      </c>
    </row>
    <row r="859" spans="1:3" ht="22.5">
      <c r="A859" s="28" t="s">
        <v>36</v>
      </c>
      <c r="B859" s="31">
        <v>7.5</v>
      </c>
      <c r="C859" s="19">
        <f>B859*100/B861</f>
        <v>39.328788673308864</v>
      </c>
    </row>
    <row r="860" spans="1:3" ht="11.25">
      <c r="A860" s="23" t="s">
        <v>37</v>
      </c>
      <c r="B860" s="31">
        <v>0.89</v>
      </c>
      <c r="C860" s="19">
        <f>B860*100/B861</f>
        <v>4.667016255899318</v>
      </c>
    </row>
    <row r="861" spans="1:3" ht="12">
      <c r="A861" s="1" t="s">
        <v>5</v>
      </c>
      <c r="B861" s="32">
        <f>SUM(B856:B860)</f>
        <v>19.07</v>
      </c>
      <c r="C861" s="16">
        <f>SUM(C856:C860)</f>
        <v>100</v>
      </c>
    </row>
    <row r="882" spans="1:7" ht="14.25">
      <c r="A882" s="33"/>
      <c r="B882" s="48"/>
      <c r="C882" s="48"/>
      <c r="D882" s="34"/>
      <c r="E882" s="34"/>
      <c r="F882" s="34"/>
      <c r="G882" s="34"/>
    </row>
    <row r="883" spans="1:3" ht="11.25">
      <c r="A883"/>
      <c r="B883" s="35"/>
      <c r="C883" s="35"/>
    </row>
    <row r="884" spans="1:7" ht="14.25">
      <c r="A884" s="36"/>
      <c r="B884" s="37"/>
      <c r="C884" s="37"/>
      <c r="D884" s="37"/>
      <c r="E884" s="37"/>
      <c r="F884" s="37"/>
      <c r="G884" s="38"/>
    </row>
    <row r="885" spans="1:7" ht="14.25">
      <c r="A885" s="36"/>
      <c r="B885" s="37"/>
      <c r="C885" s="37"/>
      <c r="D885" s="37"/>
      <c r="E885" s="37"/>
      <c r="F885" s="37"/>
      <c r="G885" s="38"/>
    </row>
    <row r="886" ht="11.25">
      <c r="A886"/>
    </row>
    <row r="887" ht="11.25">
      <c r="A887"/>
    </row>
    <row r="888" ht="11.25">
      <c r="A888"/>
    </row>
    <row r="889" ht="11.25">
      <c r="A889"/>
    </row>
    <row r="890" ht="11.25">
      <c r="A890"/>
    </row>
    <row r="891" ht="11.25">
      <c r="A891"/>
    </row>
    <row r="892" ht="11.25">
      <c r="A892"/>
    </row>
    <row r="893" ht="11.25">
      <c r="A893"/>
    </row>
    <row r="894" ht="11.25">
      <c r="A894"/>
    </row>
    <row r="895" ht="11.25">
      <c r="A895"/>
    </row>
    <row r="896" ht="11.25">
      <c r="A896"/>
    </row>
    <row r="897" ht="11.25">
      <c r="A897"/>
    </row>
    <row r="898" ht="11.25">
      <c r="A898"/>
    </row>
    <row r="899" ht="11.25">
      <c r="A899"/>
    </row>
    <row r="900" ht="11.25">
      <c r="A900"/>
    </row>
    <row r="901" ht="11.25">
      <c r="A901"/>
    </row>
    <row r="902" ht="11.25">
      <c r="A902"/>
    </row>
    <row r="903" ht="11.25">
      <c r="A903"/>
    </row>
    <row r="904" ht="11.25">
      <c r="A904"/>
    </row>
    <row r="905" ht="11.25">
      <c r="A905"/>
    </row>
    <row r="906" ht="11.25">
      <c r="A906"/>
    </row>
  </sheetData>
  <sheetProtection/>
  <mergeCells count="17">
    <mergeCell ref="B882:C882"/>
    <mergeCell ref="B636:C636"/>
    <mergeCell ref="B581:C581"/>
    <mergeCell ref="B471:C471"/>
    <mergeCell ref="B500:C500"/>
    <mergeCell ref="B795:C795"/>
    <mergeCell ref="B766:C766"/>
    <mergeCell ref="B744:C744"/>
    <mergeCell ref="B854:C854"/>
    <mergeCell ref="B823:C823"/>
    <mergeCell ref="B445:C445"/>
    <mergeCell ref="B554:C554"/>
    <mergeCell ref="B527:C527"/>
    <mergeCell ref="B717:C717"/>
    <mergeCell ref="B663:C663"/>
    <mergeCell ref="B690:C690"/>
    <mergeCell ref="B608:C608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1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2015-04-01T14:45:31Z</dcterms:created>
  <dcterms:modified xsi:type="dcterms:W3CDTF">2020-09-30T14:10:14Z</dcterms:modified>
  <cp:category/>
  <cp:version/>
  <cp:contentType/>
  <cp:contentStatus/>
</cp:coreProperties>
</file>